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3"/>
  </bookViews>
  <sheets>
    <sheet name="INSTRUCTIONS" sheetId="9" r:id="rId1"/>
    <sheet name=" ReTx" sheetId="1" r:id="rId2"/>
    <sheet name="Additional Previous Plans" sheetId="7" r:id="rId3"/>
    <sheet name="OAR" sheetId="2" r:id="rId4"/>
    <sheet name="Hm Info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3" i="7" l="1"/>
  <c r="AO43" i="7"/>
  <c r="BG42" i="7"/>
  <c r="AO42" i="7"/>
  <c r="BG41" i="7"/>
  <c r="AO41" i="7"/>
  <c r="BG40" i="7"/>
  <c r="AO40" i="7"/>
  <c r="BG39" i="7"/>
  <c r="AO39" i="7"/>
  <c r="BG38" i="7"/>
  <c r="AO38" i="7"/>
  <c r="BG37" i="7"/>
  <c r="AO37" i="7"/>
  <c r="BG36" i="7"/>
  <c r="AO36" i="7"/>
  <c r="BG35" i="7"/>
  <c r="AO35" i="7"/>
  <c r="BG34" i="7"/>
  <c r="AO34" i="7"/>
  <c r="BG33" i="7"/>
  <c r="AO33" i="7"/>
  <c r="BG32" i="7"/>
  <c r="AO32" i="7"/>
  <c r="BG31" i="7"/>
  <c r="AO31" i="7"/>
  <c r="BG30" i="7"/>
  <c r="AO30" i="7"/>
  <c r="BG29" i="7"/>
  <c r="AO29" i="7"/>
  <c r="T43" i="7" l="1"/>
  <c r="B43" i="7"/>
  <c r="T42" i="7"/>
  <c r="B42" i="7"/>
  <c r="T41" i="7"/>
  <c r="B41" i="7"/>
  <c r="T40" i="7"/>
  <c r="B40" i="7"/>
  <c r="T39" i="7"/>
  <c r="B39" i="7"/>
  <c r="T38" i="7"/>
  <c r="B38" i="7"/>
  <c r="T37" i="7"/>
  <c r="B37" i="7"/>
  <c r="T36" i="7"/>
  <c r="B36" i="7"/>
  <c r="T35" i="7"/>
  <c r="B35" i="7"/>
  <c r="T34" i="7"/>
  <c r="B34" i="7"/>
  <c r="T33" i="7"/>
  <c r="B33" i="7"/>
  <c r="T32" i="7"/>
  <c r="B32" i="7"/>
  <c r="T31" i="7"/>
  <c r="B31" i="7"/>
  <c r="T30" i="7"/>
  <c r="B30" i="7"/>
  <c r="T29" i="7"/>
  <c r="B29" i="7"/>
  <c r="BG22" i="7"/>
  <c r="AO22" i="7"/>
  <c r="AU22" i="7" s="1"/>
  <c r="BG21" i="7"/>
  <c r="AO21" i="7"/>
  <c r="AU21" i="7" s="1"/>
  <c r="BG20" i="7"/>
  <c r="AO20" i="7"/>
  <c r="BL20" i="7" s="1"/>
  <c r="BN20" i="7" s="1"/>
  <c r="BG19" i="7"/>
  <c r="AO19" i="7"/>
  <c r="BL19" i="7" s="1"/>
  <c r="BG18" i="7"/>
  <c r="AO18" i="7"/>
  <c r="BL18" i="7" s="1"/>
  <c r="BG17" i="7"/>
  <c r="AO17" i="7"/>
  <c r="BL17" i="7" s="1"/>
  <c r="BG16" i="7"/>
  <c r="AO16" i="7"/>
  <c r="AU16" i="7" s="1"/>
  <c r="BG15" i="7"/>
  <c r="AO15" i="7"/>
  <c r="AU15" i="7" s="1"/>
  <c r="BG14" i="7"/>
  <c r="AO14" i="7"/>
  <c r="BL14" i="7" s="1"/>
  <c r="BG13" i="7"/>
  <c r="AO13" i="7"/>
  <c r="BL13" i="7" s="1"/>
  <c r="BG12" i="7"/>
  <c r="AO12" i="7"/>
  <c r="AU12" i="7" s="1"/>
  <c r="BG11" i="7"/>
  <c r="AO11" i="7"/>
  <c r="BQ11" i="7" s="1"/>
  <c r="BG10" i="7"/>
  <c r="AO10" i="7"/>
  <c r="AU10" i="7" s="1"/>
  <c r="BG9" i="7"/>
  <c r="AO9" i="7"/>
  <c r="AU9" i="7" s="1"/>
  <c r="BG8" i="7"/>
  <c r="AO8" i="7"/>
  <c r="BL8" i="7" s="1"/>
  <c r="T22" i="7"/>
  <c r="B22" i="7"/>
  <c r="AD22" i="7" s="1"/>
  <c r="T21" i="7"/>
  <c r="B21" i="7"/>
  <c r="AD21" i="7" s="1"/>
  <c r="T20" i="7"/>
  <c r="B20" i="7"/>
  <c r="H20" i="7" s="1"/>
  <c r="T19" i="7"/>
  <c r="B19" i="7"/>
  <c r="Y19" i="7" s="1"/>
  <c r="T18" i="7"/>
  <c r="B18" i="7"/>
  <c r="Y18" i="7" s="1"/>
  <c r="T17" i="7"/>
  <c r="B17" i="7"/>
  <c r="AD17" i="7" s="1"/>
  <c r="T16" i="7"/>
  <c r="B16" i="7"/>
  <c r="AD16" i="7" s="1"/>
  <c r="T15" i="7"/>
  <c r="B15" i="7"/>
  <c r="H15" i="7" s="1"/>
  <c r="T14" i="7"/>
  <c r="B14" i="7"/>
  <c r="H14" i="7" s="1"/>
  <c r="T13" i="7"/>
  <c r="B13" i="7"/>
  <c r="Y13" i="7" s="1"/>
  <c r="AA13" i="7" s="1"/>
  <c r="T12" i="7"/>
  <c r="B12" i="7"/>
  <c r="H12" i="7" s="1"/>
  <c r="T11" i="7"/>
  <c r="B11" i="7"/>
  <c r="H11" i="7" s="1"/>
  <c r="T10" i="7"/>
  <c r="B10" i="7"/>
  <c r="AD10" i="7" s="1"/>
  <c r="T9" i="7"/>
  <c r="B9" i="7"/>
  <c r="AD9" i="7" s="1"/>
  <c r="T8" i="7"/>
  <c r="B8" i="7"/>
  <c r="H8" i="7" s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8" i="1"/>
  <c r="Y16" i="7" l="1"/>
  <c r="AA16" i="7" s="1"/>
  <c r="AG16" i="7" s="1"/>
  <c r="CB16" i="7" s="1"/>
  <c r="BL9" i="7"/>
  <c r="AD20" i="7"/>
  <c r="BL16" i="7"/>
  <c r="BQ16" i="7"/>
  <c r="Y31" i="7"/>
  <c r="BQ31" i="7"/>
  <c r="AD31" i="7"/>
  <c r="H31" i="7"/>
  <c r="BL31" i="7"/>
  <c r="BN31" i="7" s="1"/>
  <c r="AU31" i="7"/>
  <c r="H34" i="7"/>
  <c r="AU34" i="7"/>
  <c r="BQ34" i="7"/>
  <c r="BL34" i="7"/>
  <c r="BN34" i="7" s="1"/>
  <c r="AD34" i="7"/>
  <c r="Y34" i="7"/>
  <c r="AA34" i="7" s="1"/>
  <c r="Y37" i="7"/>
  <c r="AA37" i="7" s="1"/>
  <c r="BQ37" i="7"/>
  <c r="AD37" i="7"/>
  <c r="H37" i="7"/>
  <c r="AU37" i="7"/>
  <c r="BL37" i="7"/>
  <c r="BN37" i="7" s="1"/>
  <c r="BL42" i="7"/>
  <c r="BN42" i="7" s="1"/>
  <c r="H42" i="7"/>
  <c r="AD42" i="7"/>
  <c r="Y42" i="7"/>
  <c r="AA42" i="7" s="1"/>
  <c r="BQ42" i="7"/>
  <c r="AU42" i="7"/>
  <c r="H29" i="7"/>
  <c r="AU29" i="7"/>
  <c r="Y29" i="7"/>
  <c r="AA29" i="7" s="1"/>
  <c r="AD29" i="7"/>
  <c r="BQ29" i="7"/>
  <c r="BL29" i="7"/>
  <c r="BN29" i="7" s="1"/>
  <c r="BQ40" i="7"/>
  <c r="H40" i="7"/>
  <c r="BL40" i="7"/>
  <c r="BN40" i="7" s="1"/>
  <c r="AU40" i="7"/>
  <c r="Y40" i="7"/>
  <c r="AD40" i="7"/>
  <c r="BL32" i="7"/>
  <c r="BN32" i="7" s="1"/>
  <c r="AD32" i="7"/>
  <c r="Y32" i="7"/>
  <c r="AA32" i="7" s="1"/>
  <c r="H32" i="7"/>
  <c r="AU32" i="7"/>
  <c r="BQ32" i="7"/>
  <c r="Y35" i="7"/>
  <c r="AA35" i="7" s="1"/>
  <c r="H35" i="7"/>
  <c r="AD35" i="7"/>
  <c r="AU35" i="7"/>
  <c r="BQ35" i="7"/>
  <c r="BL35" i="7"/>
  <c r="BN35" i="7" s="1"/>
  <c r="AU38" i="7"/>
  <c r="BQ38" i="7"/>
  <c r="AD38" i="7"/>
  <c r="Y38" i="7"/>
  <c r="AA38" i="7" s="1"/>
  <c r="BL38" i="7"/>
  <c r="BN38" i="7" s="1"/>
  <c r="H38" i="7"/>
  <c r="Y30" i="7"/>
  <c r="AA30" i="7" s="1"/>
  <c r="BL30" i="7"/>
  <c r="BN30" i="7" s="1"/>
  <c r="H30" i="7"/>
  <c r="AD30" i="7"/>
  <c r="AU30" i="7"/>
  <c r="BQ30" i="7"/>
  <c r="Y43" i="7"/>
  <c r="AA43" i="7" s="1"/>
  <c r="AD43" i="7"/>
  <c r="BQ43" i="7"/>
  <c r="H43" i="7"/>
  <c r="AU43" i="7"/>
  <c r="BL43" i="7"/>
  <c r="BN43" i="7" s="1"/>
  <c r="AD33" i="7"/>
  <c r="H33" i="7"/>
  <c r="Y33" i="7"/>
  <c r="AA33" i="7" s="1"/>
  <c r="AU33" i="7"/>
  <c r="BQ33" i="7"/>
  <c r="BL33" i="7"/>
  <c r="BN33" i="7" s="1"/>
  <c r="AD36" i="7"/>
  <c r="Y36" i="7"/>
  <c r="AA36" i="7" s="1"/>
  <c r="H36" i="7"/>
  <c r="BL36" i="7"/>
  <c r="BN36" i="7" s="1"/>
  <c r="BQ36" i="7"/>
  <c r="AU36" i="7"/>
  <c r="H41" i="7"/>
  <c r="AD41" i="7"/>
  <c r="Y41" i="7"/>
  <c r="AA41" i="7" s="1"/>
  <c r="AU41" i="7"/>
  <c r="BL41" i="7"/>
  <c r="BN41" i="7" s="1"/>
  <c r="BQ41" i="7"/>
  <c r="AD39" i="7"/>
  <c r="Y39" i="7"/>
  <c r="AA39" i="7" s="1"/>
  <c r="H39" i="7"/>
  <c r="BQ39" i="7"/>
  <c r="AU39" i="7"/>
  <c r="BL39" i="7"/>
  <c r="BN39" i="7" s="1"/>
  <c r="AD11" i="7"/>
  <c r="AA18" i="7"/>
  <c r="AD8" i="7"/>
  <c r="Y15" i="7"/>
  <c r="AA15" i="7" s="1"/>
  <c r="Y11" i="7"/>
  <c r="AA11" i="7" s="1"/>
  <c r="AD13" i="7"/>
  <c r="AG13" i="7" s="1"/>
  <c r="CB13" i="7" s="1"/>
  <c r="AD15" i="7"/>
  <c r="BQ17" i="7"/>
  <c r="BQ14" i="7"/>
  <c r="AU14" i="7"/>
  <c r="Y22" i="7"/>
  <c r="AA22" i="7" s="1"/>
  <c r="AG22" i="7" s="1"/>
  <c r="CB22" i="7" s="1"/>
  <c r="AD14" i="7"/>
  <c r="Y17" i="7"/>
  <c r="AA17" i="7" s="1"/>
  <c r="AG17" i="7" s="1"/>
  <c r="CB17" i="7" s="1"/>
  <c r="AD19" i="7"/>
  <c r="BN8" i="7"/>
  <c r="AU17" i="7"/>
  <c r="H17" i="7"/>
  <c r="H9" i="7"/>
  <c r="Y10" i="7"/>
  <c r="AA10" i="7" s="1"/>
  <c r="AG10" i="7" s="1"/>
  <c r="CB10" i="7" s="1"/>
  <c r="Y9" i="7"/>
  <c r="AA9" i="7" s="1"/>
  <c r="AG9" i="7" s="1"/>
  <c r="Y21" i="7"/>
  <c r="AA21" i="7" s="1"/>
  <c r="AG21" i="7" s="1"/>
  <c r="CB21" i="7" s="1"/>
  <c r="BL21" i="7"/>
  <c r="BN21" i="7" s="1"/>
  <c r="H21" i="7"/>
  <c r="BN16" i="7"/>
  <c r="BQ19" i="7"/>
  <c r="AA31" i="7"/>
  <c r="BQ10" i="7"/>
  <c r="BN17" i="7"/>
  <c r="BQ22" i="7"/>
  <c r="AU8" i="7"/>
  <c r="AU20" i="7"/>
  <c r="BL11" i="7"/>
  <c r="BN11" i="7" s="1"/>
  <c r="BT11" i="7" s="1"/>
  <c r="BQ13" i="7"/>
  <c r="BN18" i="7"/>
  <c r="BN9" i="7"/>
  <c r="AU11" i="7"/>
  <c r="BQ8" i="7"/>
  <c r="BL10" i="7"/>
  <c r="BN10" i="7" s="1"/>
  <c r="BN14" i="7"/>
  <c r="BL15" i="7"/>
  <c r="BN15" i="7" s="1"/>
  <c r="BQ20" i="7"/>
  <c r="BT20" i="7" s="1"/>
  <c r="BL22" i="7"/>
  <c r="BN22" i="7" s="1"/>
  <c r="AA40" i="7"/>
  <c r="BN19" i="7"/>
  <c r="BN13" i="7"/>
  <c r="BQ12" i="7"/>
  <c r="BQ18" i="7"/>
  <c r="BQ9" i="7"/>
  <c r="AU13" i="7"/>
  <c r="BQ15" i="7"/>
  <c r="AU19" i="7"/>
  <c r="BQ21" i="7"/>
  <c r="AU18" i="7"/>
  <c r="BL12" i="7"/>
  <c r="BN12" i="7" s="1"/>
  <c r="AA19" i="7"/>
  <c r="Y8" i="7"/>
  <c r="AA8" i="7" s="1"/>
  <c r="H10" i="7"/>
  <c r="AD12" i="7"/>
  <c r="Y14" i="7"/>
  <c r="AA14" i="7" s="1"/>
  <c r="H16" i="7"/>
  <c r="AD18" i="7"/>
  <c r="Y20" i="7"/>
  <c r="AA20" i="7" s="1"/>
  <c r="H22" i="7"/>
  <c r="H18" i="7"/>
  <c r="H13" i="7"/>
  <c r="H19" i="7"/>
  <c r="Y12" i="7"/>
  <c r="AA12" i="7" s="1"/>
  <c r="AG18" i="7" l="1"/>
  <c r="CB18" i="7" s="1"/>
  <c r="BT9" i="7"/>
  <c r="AG20" i="7"/>
  <c r="CB20" i="7" s="1"/>
  <c r="BT16" i="7"/>
  <c r="AG33" i="7"/>
  <c r="BT8" i="7"/>
  <c r="AG41" i="7"/>
  <c r="AG43" i="7"/>
  <c r="AG36" i="7"/>
  <c r="BT22" i="7"/>
  <c r="BT19" i="7"/>
  <c r="AG42" i="7"/>
  <c r="AG37" i="7"/>
  <c r="AG31" i="7"/>
  <c r="AG8" i="7"/>
  <c r="BT31" i="7"/>
  <c r="BT32" i="7"/>
  <c r="AG39" i="7"/>
  <c r="AG29" i="7"/>
  <c r="AG34" i="7"/>
  <c r="AG35" i="7"/>
  <c r="AG32" i="7"/>
  <c r="BT35" i="7"/>
  <c r="BT14" i="7"/>
  <c r="BT33" i="7"/>
  <c r="BT17" i="7"/>
  <c r="BT38" i="7"/>
  <c r="BT37" i="7"/>
  <c r="BT41" i="7"/>
  <c r="AG38" i="7"/>
  <c r="AG11" i="7"/>
  <c r="CB11" i="7" s="1"/>
  <c r="BT36" i="7"/>
  <c r="BT43" i="7"/>
  <c r="BT34" i="7"/>
  <c r="AG15" i="7"/>
  <c r="CB15" i="7" s="1"/>
  <c r="BT39" i="7"/>
  <c r="BT30" i="7"/>
  <c r="BT40" i="7"/>
  <c r="AG40" i="7"/>
  <c r="BT29" i="7"/>
  <c r="AG30" i="7"/>
  <c r="BT42" i="7"/>
  <c r="AG19" i="7"/>
  <c r="CB19" i="7" s="1"/>
  <c r="BT18" i="7"/>
  <c r="BT21" i="7"/>
  <c r="BT15" i="7"/>
  <c r="BT10" i="7"/>
  <c r="AG14" i="7"/>
  <c r="CB14" i="7" s="1"/>
  <c r="BT13" i="7"/>
  <c r="BT12" i="7"/>
  <c r="AG12" i="7"/>
  <c r="CB12" i="7" s="1"/>
  <c r="CB9" i="7" l="1"/>
  <c r="CB8" i="7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8" i="1"/>
  <c r="Y9" i="1"/>
  <c r="AF30" i="1" s="1"/>
  <c r="Y10" i="1"/>
  <c r="AF31" i="1" s="1"/>
  <c r="Y11" i="1"/>
  <c r="AF32" i="1" s="1"/>
  <c r="Y12" i="1"/>
  <c r="AF33" i="1" s="1"/>
  <c r="Y13" i="1"/>
  <c r="AF34" i="1" s="1"/>
  <c r="Y14" i="1"/>
  <c r="AF35" i="1" s="1"/>
  <c r="Y15" i="1"/>
  <c r="AF36" i="1" s="1"/>
  <c r="Y16" i="1"/>
  <c r="AF37" i="1" s="1"/>
  <c r="Y17" i="1"/>
  <c r="AF38" i="1" s="1"/>
  <c r="Y18" i="1"/>
  <c r="AF39" i="1" s="1"/>
  <c r="Y19" i="1"/>
  <c r="AF40" i="1" s="1"/>
  <c r="Y20" i="1"/>
  <c r="AF41" i="1" s="1"/>
  <c r="Y21" i="1"/>
  <c r="AF42" i="1" s="1"/>
  <c r="Y22" i="1"/>
  <c r="AF43" i="1" s="1"/>
  <c r="Y8" i="1"/>
  <c r="AF29" i="1" s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9" i="1"/>
  <c r="AA21" i="1" l="1"/>
  <c r="AG21" i="1" s="1"/>
  <c r="AO21" i="1" s="1"/>
  <c r="AA22" i="1"/>
  <c r="AG22" i="1" s="1"/>
  <c r="AO22" i="1" s="1"/>
  <c r="AA19" i="1"/>
  <c r="AG19" i="1" s="1"/>
  <c r="AO19" i="1" s="1"/>
  <c r="AA18" i="1"/>
  <c r="AG18" i="1" s="1"/>
  <c r="AO18" i="1" s="1"/>
  <c r="AA20" i="1"/>
  <c r="AG20" i="1" s="1"/>
  <c r="AO20" i="1" s="1"/>
  <c r="AA17" i="1"/>
  <c r="AG17" i="1" s="1"/>
  <c r="AO17" i="1" s="1"/>
  <c r="AA15" i="1"/>
  <c r="AG15" i="1" s="1"/>
  <c r="AO15" i="1" s="1"/>
  <c r="AA16" i="1"/>
  <c r="AG16" i="1" s="1"/>
  <c r="AO16" i="1" s="1"/>
  <c r="AA14" i="1"/>
  <c r="AG14" i="1" s="1"/>
  <c r="AO14" i="1" s="1"/>
  <c r="AA13" i="1"/>
  <c r="AG13" i="1" s="1"/>
  <c r="AO13" i="1" s="1"/>
  <c r="AA11" i="1"/>
  <c r="AG11" i="1" s="1"/>
  <c r="AO11" i="1" s="1"/>
  <c r="AA9" i="1"/>
  <c r="AA8" i="1"/>
  <c r="AG8" i="1" s="1"/>
  <c r="AO8" i="1" s="1"/>
  <c r="AA12" i="1"/>
  <c r="AG12" i="1" s="1"/>
  <c r="AO12" i="1" s="1"/>
  <c r="AA10" i="1"/>
  <c r="AG10" i="1" s="1"/>
  <c r="AO10" i="1" s="1"/>
  <c r="H36" i="1" l="1"/>
  <c r="P36" i="1" s="1"/>
  <c r="H42" i="1"/>
  <c r="P42" i="1" s="1"/>
  <c r="H38" i="1"/>
  <c r="P38" i="1" s="1"/>
  <c r="H40" i="1"/>
  <c r="P40" i="1" s="1"/>
  <c r="H41" i="1"/>
  <c r="P41" i="1" s="1"/>
  <c r="H34" i="1"/>
  <c r="P34" i="1" s="1"/>
  <c r="H39" i="1"/>
  <c r="P39" i="1" s="1"/>
  <c r="H35" i="1"/>
  <c r="P35" i="1" s="1"/>
  <c r="H33" i="1"/>
  <c r="P33" i="1" s="1"/>
  <c r="H37" i="1"/>
  <c r="P37" i="1" s="1"/>
  <c r="H43" i="1"/>
  <c r="P43" i="1" s="1"/>
  <c r="H29" i="1"/>
  <c r="P29" i="1" s="1"/>
  <c r="AG9" i="1"/>
  <c r="AO9" i="1" s="1"/>
  <c r="H31" i="1" l="1"/>
  <c r="H32" i="1"/>
  <c r="P32" i="1" l="1"/>
  <c r="P31" i="1"/>
  <c r="H30" i="1"/>
  <c r="P30" i="1" l="1"/>
</calcChain>
</file>

<file path=xl/sharedStrings.xml><?xml version="1.0" encoding="utf-8"?>
<sst xmlns="http://schemas.openxmlformats.org/spreadsheetml/2006/main" count="154" uniqueCount="97">
  <si>
    <t>Organ</t>
  </si>
  <si>
    <t>Spinal Cord</t>
  </si>
  <si>
    <t>Cauda Equina</t>
  </si>
  <si>
    <t>Esophagus</t>
  </si>
  <si>
    <t>Brainstem</t>
  </si>
  <si>
    <t>Brachial Plexus</t>
  </si>
  <si>
    <t>Chest Wall</t>
  </si>
  <si>
    <t>Colon</t>
  </si>
  <si>
    <t>Duodenum</t>
  </si>
  <si>
    <t>Great Vessels</t>
  </si>
  <si>
    <t>Heart</t>
  </si>
  <si>
    <t>Kidneys</t>
  </si>
  <si>
    <t>ALARA</t>
  </si>
  <si>
    <t>Small Bowel</t>
  </si>
  <si>
    <t>Organ at Risk</t>
  </si>
  <si>
    <t>Stomach</t>
  </si>
  <si>
    <t>Sacral Plexus</t>
  </si>
  <si>
    <t>Spinal Cord +2mm</t>
  </si>
  <si>
    <t>Optic Chiasm</t>
  </si>
  <si>
    <t>Retina</t>
  </si>
  <si>
    <t>Dose limit
Max to 0.03cc (EQD2)  (Gy)</t>
  </si>
  <si>
    <t>Previous dose discount (%)
[0% means no discount]</t>
  </si>
  <si>
    <t>6mo–1yr</t>
  </si>
  <si>
    <t>3-6mo</t>
  </si>
  <si>
    <t>&lt; 3mo</t>
  </si>
  <si>
    <r>
      <rPr>
        <b/>
        <sz val="11"/>
        <color theme="1"/>
        <rFont val="Symbol"/>
        <family val="1"/>
        <charset val="2"/>
      </rPr>
      <t>a/b</t>
    </r>
    <r>
      <rPr>
        <b/>
        <sz val="11"/>
        <color theme="1"/>
        <rFont val="Calibri"/>
        <family val="2"/>
        <scheme val="minor"/>
      </rPr>
      <t xml:space="preserve"> (Gy)</t>
    </r>
  </si>
  <si>
    <t>Max Dose/Fx</t>
  </si>
  <si>
    <t>a/b</t>
  </si>
  <si>
    <t>EQD2</t>
  </si>
  <si>
    <t>BID:</t>
  </si>
  <si>
    <t>Fractions:</t>
  </si>
  <si>
    <t xml:space="preserve">          End Date:</t>
  </si>
  <si>
    <t>Current Plan:</t>
  </si>
  <si>
    <t>Discount</t>
  </si>
  <si>
    <t>Dose Limit</t>
  </si>
  <si>
    <t>Max Physical Dose Delivered</t>
  </si>
  <si>
    <t>All Doses are in Gy</t>
  </si>
  <si>
    <t>Dose Constraint (EQD2)</t>
  </si>
  <si>
    <r>
      <t>Dose Constraint</t>
    </r>
    <r>
      <rPr>
        <b/>
        <sz val="10"/>
        <color theme="1"/>
        <rFont val="Calibri"/>
        <family val="2"/>
        <scheme val="minor"/>
      </rPr>
      <t xml:space="preserve"> (Physical)</t>
    </r>
  </si>
  <si>
    <t>Discounted EQD2</t>
  </si>
  <si>
    <t>Patient Name:</t>
  </si>
  <si>
    <r>
      <t>H</t>
    </r>
    <r>
      <rPr>
        <b/>
        <vertAlign val="subscript"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>=</t>
    </r>
  </si>
  <si>
    <t>Total</t>
  </si>
  <si>
    <t>Disc. EQD2</t>
  </si>
  <si>
    <t>Bladder</t>
  </si>
  <si>
    <t>Liver</t>
  </si>
  <si>
    <t>Lungs</t>
  </si>
  <si>
    <t>NTCP</t>
  </si>
  <si>
    <t>Rectum</t>
  </si>
  <si>
    <t xml:space="preserve">Brain </t>
  </si>
  <si>
    <t>Trachea</t>
  </si>
  <si>
    <t>Bronchus_L</t>
  </si>
  <si>
    <t>Bronchus_R</t>
  </si>
  <si>
    <t>Optic Nerve_L</t>
  </si>
  <si>
    <t>Optic Nerve_R</t>
  </si>
  <si>
    <t>(add as needed)</t>
  </si>
  <si>
    <t>Final plan dose (EQD2)</t>
  </si>
  <si>
    <t>Hm information for BID treatments, from Martha Matuzsak 2020</t>
  </si>
  <si>
    <t>LQ vs LQL:</t>
  </si>
  <si>
    <t>https://www.eyephysics.com/TDF/Models.htm</t>
  </si>
  <si>
    <t>PDF of Basic Clinical Rad Bio Textbook:</t>
  </si>
  <si>
    <t>https://phyusdb.files.wordpress.com/2013/03/basic-clinical-radiobiology.pdf</t>
  </si>
  <si>
    <t xml:space="preserve">Point/counterpoint for using LQ for SRS Fx: </t>
  </si>
  <si>
    <t>https://aapm.onlinelibrary.wiley.com/doi/epdf/10.1118/1.3157095</t>
  </si>
  <si>
    <t xml:space="preserve">Bentzen Paper on CHART Trial: </t>
  </si>
  <si>
    <t>https://www.sciencedirect.com/science/article/pii/S0167814001003589?via%3Dihub</t>
  </si>
  <si>
    <t>Cochlea_L</t>
  </si>
  <si>
    <t>Cochlea_R</t>
  </si>
  <si>
    <t>updated 4/6/23 mgd</t>
  </si>
  <si>
    <t>Previous Plan 2:</t>
  </si>
  <si>
    <t>Previous Plan 3:</t>
  </si>
  <si>
    <t>UMICH RADONC and COMMUNITY CLINIC ReTreatment SMPC CALC SHEET</t>
  </si>
  <si>
    <t>Whenever plans share the same fractionation and time discount, they should be combined into one Plan table using their PlanSum for a more accurate max dose.</t>
  </si>
  <si>
    <t>You may add custom structures to the OAR list per patient when needed.</t>
  </si>
  <si>
    <t>&gt;3yr</t>
  </si>
  <si>
    <r>
      <t>see H</t>
    </r>
    <r>
      <rPr>
        <vertAlign val="subscript"/>
        <sz val="11"/>
        <color theme="10"/>
        <rFont val="Calibri"/>
        <family val="2"/>
        <scheme val="minor"/>
      </rPr>
      <t>m</t>
    </r>
    <r>
      <rPr>
        <sz val="11"/>
        <color theme="10"/>
        <rFont val="Calibri"/>
        <family val="2"/>
        <scheme val="minor"/>
      </rPr>
      <t xml:space="preserve"> tab</t>
    </r>
  </si>
  <si>
    <t>Final Plan Dose (Physical)</t>
  </si>
  <si>
    <t>1-3yr</t>
  </si>
  <si>
    <t>Previous Plan 4:</t>
  </si>
  <si>
    <t>Previous Plan 5:</t>
  </si>
  <si>
    <t>Plans 2-5</t>
  </si>
  <si>
    <t>Previous Plan:</t>
  </si>
  <si>
    <t>Plans 1-5</t>
  </si>
  <si>
    <t xml:space="preserve">For 1 previous plan, use the </t>
  </si>
  <si>
    <t>ReTx</t>
  </si>
  <si>
    <t>tab.</t>
  </si>
  <si>
    <t>For more, also use the</t>
  </si>
  <si>
    <t>Add'l Prev. Plans</t>
  </si>
  <si>
    <t>tab for more information (by Martha M).</t>
  </si>
  <si>
    <t>See the</t>
  </si>
  <si>
    <r>
      <t>H</t>
    </r>
    <r>
      <rPr>
        <vertAlign val="subscript"/>
        <sz val="11"/>
        <color theme="10"/>
        <rFont val="Calibri"/>
        <family val="2"/>
        <scheme val="minor"/>
      </rPr>
      <t>m</t>
    </r>
    <r>
      <rPr>
        <sz val="11"/>
        <color theme="10"/>
        <rFont val="Calibri"/>
        <family val="2"/>
        <scheme val="minor"/>
      </rPr>
      <t xml:space="preserve"> Info</t>
    </r>
  </si>
  <si>
    <r>
      <t>The H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factor should be used when any plans are delivered BID (twice daily).</t>
    </r>
  </si>
  <si>
    <t>A table of standard structures and their current limits are supplied in the</t>
  </si>
  <si>
    <t>OAR</t>
  </si>
  <si>
    <t xml:space="preserve"> These are selectable from dropdowns in the plan calculation tables.</t>
  </si>
  <si>
    <t xml:space="preserve"> The formulas will use the limits set in the OAR table so these must be kept current.</t>
  </si>
  <si>
    <t>version: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</si>
</sst>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1"/>
      <charset val="2"/>
      <scheme val="minor"/>
    </font>
    <font>
      <b/>
      <sz val="11"/>
      <color theme="1"/>
      <name val="Symbol"/>
      <family val="1"/>
      <charset val="2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1"/>
      <name val="Calibri"/>
      <family val="2"/>
      <scheme val="minor"/>
    </font>
    <font>
      <vertAlign val="subscript"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9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0" fillId="0" borderId="0" xfId="1" applyAlignment="1">
      <alignment vertical="center"/>
    </xf>
    <xf numFmtId="0" fontId="10" fillId="0" borderId="0" xfId="1"/>
    <xf numFmtId="0" fontId="0" fillId="3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9" xfId="0" applyFill="1" applyBorder="1" applyAlignment="1"/>
    <xf numFmtId="0" fontId="0" fillId="0" borderId="0" xfId="0" applyFill="1" applyAlignment="1"/>
    <xf numFmtId="0" fontId="0" fillId="0" borderId="20" xfId="0" applyFill="1" applyBorder="1" applyAlignment="1"/>
    <xf numFmtId="0" fontId="0" fillId="6" borderId="32" xfId="0" applyFill="1" applyBorder="1"/>
    <xf numFmtId="0" fontId="0" fillId="6" borderId="2" xfId="0" applyFill="1" applyBorder="1"/>
    <xf numFmtId="0" fontId="0" fillId="6" borderId="33" xfId="0" applyFill="1" applyBorder="1"/>
    <xf numFmtId="0" fontId="0" fillId="6" borderId="28" xfId="0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29" xfId="0" applyFill="1" applyBorder="1" applyAlignment="1">
      <alignment horizontal="left"/>
    </xf>
    <xf numFmtId="0" fontId="0" fillId="6" borderId="3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3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right"/>
    </xf>
    <xf numFmtId="0" fontId="10" fillId="6" borderId="27" xfId="1" applyFill="1" applyBorder="1" applyAlignment="1">
      <alignment horizontal="center" vertical="center"/>
    </xf>
    <xf numFmtId="0" fontId="10" fillId="6" borderId="2" xfId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left" vertical="center" wrapText="1"/>
    </xf>
    <xf numFmtId="0" fontId="7" fillId="6" borderId="27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left" vertical="center" wrapText="1"/>
    </xf>
    <xf numFmtId="0" fontId="7" fillId="6" borderId="3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31" xfId="0" applyFont="1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29" xfId="0" applyFill="1" applyBorder="1" applyAlignment="1">
      <alignment horizontal="left"/>
    </xf>
    <xf numFmtId="0" fontId="0" fillId="6" borderId="3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6" borderId="31" xfId="0" applyFill="1" applyBorder="1" applyAlignment="1">
      <alignment horizontal="left"/>
    </xf>
    <xf numFmtId="0" fontId="0" fillId="6" borderId="28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7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27" xfId="0" applyFill="1" applyBorder="1" applyAlignment="1">
      <alignment horizontal="right" vertical="center"/>
    </xf>
    <xf numFmtId="0" fontId="0" fillId="6" borderId="2" xfId="0" applyFill="1" applyBorder="1" applyAlignment="1">
      <alignment horizontal="right" vertical="center"/>
    </xf>
    <xf numFmtId="0" fontId="0" fillId="6" borderId="29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left" vertical="center" wrapText="1"/>
    </xf>
    <xf numFmtId="0" fontId="0" fillId="6" borderId="29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33" xfId="0" applyFill="1" applyBorder="1" applyAlignment="1">
      <alignment horizontal="left" vertical="center" wrapText="1"/>
    </xf>
    <xf numFmtId="0" fontId="0" fillId="6" borderId="30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10" fillId="6" borderId="0" xfId="1" applyFill="1" applyBorder="1" applyAlignment="1">
      <alignment horizontal="center" vertical="center"/>
    </xf>
    <xf numFmtId="0" fontId="0" fillId="6" borderId="31" xfId="0" applyFill="1" applyBorder="1" applyAlignment="1">
      <alignment horizontal="left" vertical="center"/>
    </xf>
    <xf numFmtId="0" fontId="0" fillId="6" borderId="3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0" fillId="6" borderId="0" xfId="1" applyFill="1" applyBorder="1" applyAlignment="1">
      <alignment horizontal="right"/>
    </xf>
    <xf numFmtId="165" fontId="0" fillId="4" borderId="1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0" fillId="0" borderId="19" xfId="1" applyFill="1" applyBorder="1" applyAlignment="1">
      <alignment vertical="center"/>
    </xf>
    <xf numFmtId="0" fontId="10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0" fillId="3" borderId="2" xfId="0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 applyProtection="1">
      <alignment horizontal="center" vertical="center"/>
      <protection locked="0"/>
    </xf>
    <xf numFmtId="165" fontId="7" fillId="5" borderId="3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/>
    </xf>
    <xf numFmtId="9" fontId="0" fillId="4" borderId="5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</cellXfs>
  <cellStyles count="4">
    <cellStyle name="Followed Hyperlink" xfId="3" builtinId="9" customBuiltin="1"/>
    <cellStyle name="Hyperlink" xfId="1" builtinId="8" customBuiltin="1"/>
    <cellStyle name="Normal" xfId="0" builtinId="0"/>
    <cellStyle name="Normal 2" xfId="2"/>
  </cellStyles>
  <dxfs count="1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FCB05"/>
      <color rgb="FF00274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84724</xdr:colOff>
      <xdr:row>29</xdr:row>
      <xdr:rowOff>37452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009524" cy="518095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27</xdr:col>
      <xdr:colOff>541943</xdr:colOff>
      <xdr:row>27</xdr:row>
      <xdr:rowOff>151786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381000"/>
          <a:ext cx="7857143" cy="491428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30</xdr:row>
      <xdr:rowOff>0</xdr:rowOff>
    </xdr:from>
    <xdr:to>
      <xdr:col>26</xdr:col>
      <xdr:colOff>37258</xdr:colOff>
      <xdr:row>51</xdr:row>
      <xdr:rowOff>123309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00" y="5715000"/>
          <a:ext cx="6742857" cy="41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65752</xdr:colOff>
      <xdr:row>61</xdr:row>
      <xdr:rowOff>142381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810500"/>
          <a:ext cx="7380952" cy="3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hyusdb.files.wordpress.com/2013/03/basic-clinical-radiobiology.pdf" TargetMode="External"/><Relationship Id="rId2" Type="http://schemas.openxmlformats.org/officeDocument/2006/relationships/hyperlink" Target="https://aapm.onlinelibrary.wiley.com/doi/epdf/10.1118/1.3157095" TargetMode="External"/><Relationship Id="rId1" Type="http://schemas.openxmlformats.org/officeDocument/2006/relationships/hyperlink" Target="https://www.eyephysics.com/TDF/Models.ht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sciencedirect.com/science/article/pii/S0167814001003589?via%3Dih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I21"/>
  <sheetViews>
    <sheetView showGridLines="0" workbookViewId="0">
      <selection activeCell="AE21" sqref="AE21:AH21"/>
    </sheetView>
  </sheetViews>
  <sheetFormatPr defaultColWidth="0" defaultRowHeight="15" zeroHeight="1"/>
  <cols>
    <col min="1" max="1" width="2.85546875" customWidth="1"/>
    <col min="2" max="4" width="2.5703125" customWidth="1"/>
    <col min="5" max="7" width="2.28515625" customWidth="1"/>
    <col min="8" max="10" width="2.140625" customWidth="1"/>
    <col min="11" max="12" width="2" customWidth="1"/>
    <col min="13" max="21" width="2.28515625" customWidth="1"/>
    <col min="22" max="25" width="2.140625" customWidth="1"/>
    <col min="26" max="26" width="2" customWidth="1"/>
    <col min="27" max="28" width="2.28515625" customWidth="1"/>
    <col min="29" max="29" width="2.140625" customWidth="1"/>
    <col min="30" max="31" width="2.28515625" customWidth="1"/>
    <col min="32" max="32" width="2.140625" customWidth="1"/>
    <col min="33" max="34" width="2.28515625" customWidth="1"/>
    <col min="35" max="35" width="2.85546875" customWidth="1"/>
    <col min="36" max="16384" width="9.140625" hidden="1"/>
  </cols>
  <sheetData>
    <row r="1" spans="2:34"/>
    <row r="2" spans="2:34" ht="15" customHeight="1">
      <c r="B2" s="31" t="s">
        <v>71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/>
    </row>
    <row r="3" spans="2:34" ht="15" customHeight="1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6"/>
    </row>
    <row r="4" spans="2:34" ht="15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9"/>
    </row>
    <row r="5" spans="2:34">
      <c r="B5" s="52" t="s">
        <v>83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29" t="s">
        <v>84</v>
      </c>
      <c r="N5" s="29"/>
      <c r="O5" s="56" t="s">
        <v>85</v>
      </c>
      <c r="P5" s="56"/>
      <c r="Q5" s="58" t="s">
        <v>86</v>
      </c>
      <c r="R5" s="58"/>
      <c r="S5" s="58"/>
      <c r="T5" s="58"/>
      <c r="U5" s="58"/>
      <c r="V5" s="58"/>
      <c r="W5" s="58"/>
      <c r="X5" s="58"/>
      <c r="Y5" s="58"/>
      <c r="Z5" s="29" t="s">
        <v>87</v>
      </c>
      <c r="AA5" s="29"/>
      <c r="AB5" s="29"/>
      <c r="AC5" s="29"/>
      <c r="AD5" s="29"/>
      <c r="AE5" s="29"/>
      <c r="AF5" s="29"/>
      <c r="AG5" s="53" t="s">
        <v>85</v>
      </c>
      <c r="AH5" s="60"/>
    </row>
    <row r="6" spans="2:34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30"/>
      <c r="N6" s="30"/>
      <c r="O6" s="57"/>
      <c r="P6" s="57"/>
      <c r="Q6" s="59"/>
      <c r="R6" s="59"/>
      <c r="S6" s="59"/>
      <c r="T6" s="59"/>
      <c r="U6" s="59"/>
      <c r="V6" s="59"/>
      <c r="W6" s="59"/>
      <c r="X6" s="59"/>
      <c r="Y6" s="59"/>
      <c r="Z6" s="30"/>
      <c r="AA6" s="30"/>
      <c r="AB6" s="30"/>
      <c r="AC6" s="30"/>
      <c r="AD6" s="30"/>
      <c r="AE6" s="30"/>
      <c r="AF6" s="30"/>
      <c r="AG6" s="55"/>
      <c r="AH6" s="61"/>
    </row>
    <row r="7" spans="2:34" ht="15" customHeight="1">
      <c r="B7" s="40" t="s">
        <v>72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</row>
    <row r="8" spans="2:34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5"/>
    </row>
    <row r="9" spans="2:34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</row>
    <row r="10" spans="2:34" ht="12.75" customHeight="1">
      <c r="B10" s="46" t="s">
        <v>91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8"/>
    </row>
    <row r="11" spans="2:34" ht="11.25" customHeight="1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1"/>
    </row>
    <row r="12" spans="2:34" ht="11.25" customHeight="1">
      <c r="B12" s="68" t="s">
        <v>89</v>
      </c>
      <c r="C12" s="69"/>
      <c r="D12" s="69"/>
      <c r="E12" s="70" t="s">
        <v>90</v>
      </c>
      <c r="F12" s="70"/>
      <c r="G12" s="70"/>
      <c r="H12" s="69" t="s">
        <v>88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71"/>
    </row>
    <row r="13" spans="2:34" ht="11.25" customHeight="1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</row>
    <row r="14" spans="2:34" ht="11.25" customHeight="1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3"/>
    </row>
    <row r="15" spans="2:34" ht="13.5" customHeight="1">
      <c r="B15" s="72" t="s">
        <v>92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4" t="s">
        <v>93</v>
      </c>
      <c r="AF15" s="74"/>
      <c r="AG15" s="50" t="s">
        <v>85</v>
      </c>
      <c r="AH15" s="51"/>
    </row>
    <row r="16" spans="2:34" ht="13.5" customHeight="1">
      <c r="B16" s="49" t="s">
        <v>94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1"/>
    </row>
    <row r="17" spans="2:34" ht="13.5" customHeight="1">
      <c r="B17" s="49" t="s">
        <v>95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1"/>
    </row>
    <row r="18" spans="2:34" ht="11.2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</row>
    <row r="19" spans="2:34">
      <c r="B19" s="62" t="s">
        <v>73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4"/>
    </row>
    <row r="20" spans="2:34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</row>
    <row r="21" spans="2:34">
      <c r="AA21" s="28" t="s">
        <v>96</v>
      </c>
      <c r="AB21" s="28"/>
      <c r="AC21" s="28"/>
      <c r="AD21" s="28"/>
      <c r="AE21" s="27">
        <v>20230605</v>
      </c>
      <c r="AF21" s="27"/>
      <c r="AG21" s="27"/>
      <c r="AH21" s="27"/>
    </row>
  </sheetData>
  <mergeCells count="21">
    <mergeCell ref="B15:AD15"/>
    <mergeCell ref="AE15:AF15"/>
    <mergeCell ref="AG15:AH15"/>
    <mergeCell ref="B16:AH16"/>
    <mergeCell ref="B17:AH17"/>
    <mergeCell ref="B18:AH18"/>
    <mergeCell ref="AE21:AH21"/>
    <mergeCell ref="AA21:AD21"/>
    <mergeCell ref="Z5:AF6"/>
    <mergeCell ref="B2:AH4"/>
    <mergeCell ref="B7:AH9"/>
    <mergeCell ref="B10:AH11"/>
    <mergeCell ref="B5:L6"/>
    <mergeCell ref="M5:N6"/>
    <mergeCell ref="O5:P6"/>
    <mergeCell ref="Q5:Y6"/>
    <mergeCell ref="AG5:AH6"/>
    <mergeCell ref="B19:AH20"/>
    <mergeCell ref="B12:D12"/>
    <mergeCell ref="E12:G12"/>
    <mergeCell ref="H12:AH12"/>
  </mergeCells>
  <hyperlinks>
    <hyperlink ref="M5:N6" location="' ReTx'!A1" display="ReTx"/>
    <hyperlink ref="Z5:AF6" location="'Additional Previous Plans'!A1" display="Add'l Prev. Plans"/>
    <hyperlink ref="E12:G12" location="'Hm Info'!A1" display="Hm Info"/>
    <hyperlink ref="AE15:AF15" location="OAR!A1" display="OAR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S49"/>
  <sheetViews>
    <sheetView showGridLines="0" zoomScaleNormal="100" workbookViewId="0">
      <selection activeCell="T25" sqref="T25:U25"/>
    </sheetView>
  </sheetViews>
  <sheetFormatPr defaultColWidth="0" defaultRowHeight="15" zeroHeight="1"/>
  <cols>
    <col min="1" max="45" width="2.85546875" customWidth="1"/>
    <col min="46" max="16384" width="9.140625" hidden="1"/>
  </cols>
  <sheetData>
    <row r="1" spans="1: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>
      <c r="A2" s="12"/>
      <c r="B2" s="116" t="s">
        <v>40</v>
      </c>
      <c r="C2" s="116"/>
      <c r="D2" s="116"/>
      <c r="E2" s="116"/>
      <c r="F2" s="116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97" t="s">
        <v>36</v>
      </c>
      <c r="AH2" s="97"/>
      <c r="AI2" s="97"/>
      <c r="AJ2" s="97"/>
      <c r="AK2" s="97"/>
      <c r="AL2" s="97"/>
      <c r="AM2" s="12"/>
      <c r="AN2" s="12"/>
      <c r="AO2" s="12"/>
      <c r="AP2" s="12"/>
      <c r="AQ2" s="12"/>
      <c r="AR2" s="12"/>
      <c r="AS2" s="12"/>
    </row>
    <row r="3" spans="1:45" ht="1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</row>
    <row r="4" spans="1:45" ht="15" customHeight="1">
      <c r="A4" s="12"/>
      <c r="B4" s="111" t="s">
        <v>81</v>
      </c>
      <c r="C4" s="110"/>
      <c r="D4" s="110"/>
      <c r="E4" s="110"/>
      <c r="F4" s="110"/>
      <c r="G4" s="110"/>
      <c r="H4" s="112"/>
      <c r="I4" s="112"/>
      <c r="J4" s="112"/>
      <c r="K4" s="112"/>
      <c r="L4" s="112"/>
      <c r="M4" s="112"/>
      <c r="N4" s="112"/>
      <c r="O4" s="110" t="s">
        <v>30</v>
      </c>
      <c r="P4" s="110"/>
      <c r="Q4" s="110"/>
      <c r="R4" s="110"/>
      <c r="S4" s="110"/>
      <c r="T4" s="112"/>
      <c r="U4" s="112"/>
      <c r="V4" s="110" t="s">
        <v>29</v>
      </c>
      <c r="W4" s="110"/>
      <c r="X4" s="112"/>
      <c r="Y4" s="115"/>
      <c r="Z4" s="15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  <c r="AO4" s="85" t="s">
        <v>82</v>
      </c>
      <c r="AP4" s="86"/>
      <c r="AQ4" s="86"/>
      <c r="AR4" s="87"/>
      <c r="AS4" s="12"/>
    </row>
    <row r="5" spans="1:45" ht="15" customHeight="1" thickBot="1">
      <c r="A5" s="12"/>
      <c r="B5" s="118" t="s">
        <v>31</v>
      </c>
      <c r="C5" s="119"/>
      <c r="D5" s="119"/>
      <c r="E5" s="119"/>
      <c r="F5" s="119"/>
      <c r="G5" s="119"/>
      <c r="H5" s="114"/>
      <c r="I5" s="114"/>
      <c r="J5" s="114"/>
      <c r="K5" s="114"/>
      <c r="L5" s="114"/>
      <c r="M5" s="114"/>
      <c r="N5" s="114"/>
      <c r="O5" s="101"/>
      <c r="P5" s="102"/>
      <c r="Q5" s="102"/>
      <c r="R5" s="102"/>
      <c r="S5" s="102"/>
      <c r="T5" s="102"/>
      <c r="U5" s="102"/>
      <c r="V5" s="103" t="s">
        <v>41</v>
      </c>
      <c r="W5" s="104"/>
      <c r="X5" s="105"/>
      <c r="Y5" s="106"/>
      <c r="Z5" s="88" t="s">
        <v>75</v>
      </c>
      <c r="AA5" s="89"/>
      <c r="AB5" s="89"/>
      <c r="AC5" s="89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7"/>
      <c r="AO5" s="91" t="s">
        <v>42</v>
      </c>
      <c r="AP5" s="92"/>
      <c r="AQ5" s="92"/>
      <c r="AR5" s="93"/>
      <c r="AS5" s="12"/>
    </row>
    <row r="6" spans="1:45" ht="7.5" customHeight="1">
      <c r="A6" s="12"/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4"/>
      <c r="X6" s="14"/>
      <c r="Y6" s="13"/>
      <c r="Z6" s="13"/>
      <c r="AA6" s="14"/>
      <c r="AB6" s="14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>
      <c r="A7" s="12"/>
      <c r="B7" s="90" t="s">
        <v>0</v>
      </c>
      <c r="C7" s="90"/>
      <c r="D7" s="90"/>
      <c r="E7" s="90"/>
      <c r="F7" s="90"/>
      <c r="G7" s="90"/>
      <c r="H7" s="94" t="s">
        <v>34</v>
      </c>
      <c r="I7" s="95"/>
      <c r="J7" s="95"/>
      <c r="K7" s="95"/>
      <c r="L7" s="120" t="s">
        <v>35</v>
      </c>
      <c r="M7" s="120"/>
      <c r="N7" s="120"/>
      <c r="O7" s="120"/>
      <c r="P7" s="120"/>
      <c r="Q7" s="120"/>
      <c r="R7" s="120"/>
      <c r="S7" s="120"/>
      <c r="T7" s="90" t="s">
        <v>26</v>
      </c>
      <c r="U7" s="90"/>
      <c r="V7" s="90"/>
      <c r="W7" s="90"/>
      <c r="X7" s="90"/>
      <c r="Y7" s="113" t="s">
        <v>27</v>
      </c>
      <c r="Z7" s="113"/>
      <c r="AA7" s="94" t="s">
        <v>28</v>
      </c>
      <c r="AB7" s="95"/>
      <c r="AC7" s="96"/>
      <c r="AD7" s="90" t="s">
        <v>33</v>
      </c>
      <c r="AE7" s="90"/>
      <c r="AF7" s="90"/>
      <c r="AG7" s="90" t="s">
        <v>39</v>
      </c>
      <c r="AH7" s="90"/>
      <c r="AI7" s="90"/>
      <c r="AJ7" s="90"/>
      <c r="AK7" s="90"/>
      <c r="AL7" s="90"/>
      <c r="AM7" s="12"/>
      <c r="AN7" s="12"/>
      <c r="AO7" s="90" t="s">
        <v>43</v>
      </c>
      <c r="AP7" s="90"/>
      <c r="AQ7" s="90"/>
      <c r="AR7" s="90"/>
      <c r="AS7" s="12"/>
    </row>
    <row r="8" spans="1:45">
      <c r="A8" s="12"/>
      <c r="B8" s="109"/>
      <c r="C8" s="109"/>
      <c r="D8" s="109"/>
      <c r="E8" s="109"/>
      <c r="F8" s="109"/>
      <c r="G8" s="109"/>
      <c r="H8" s="98" t="str">
        <f>IF(ISBLANK(B8),"",VLOOKUP($B$8:$B$22,OAR!$B$5:$H$40,3,FALSE))</f>
        <v/>
      </c>
      <c r="I8" s="99"/>
      <c r="J8" s="99"/>
      <c r="K8" s="100"/>
      <c r="L8" s="84"/>
      <c r="M8" s="84"/>
      <c r="N8" s="84"/>
      <c r="O8" s="84"/>
      <c r="P8" s="84"/>
      <c r="Q8" s="84"/>
      <c r="R8" s="84"/>
      <c r="S8" s="84"/>
      <c r="T8" s="75" t="str">
        <f>IF(ISBLANK(L8),"",L8/$T$4)</f>
        <v/>
      </c>
      <c r="U8" s="75"/>
      <c r="V8" s="75"/>
      <c r="W8" s="75"/>
      <c r="X8" s="75"/>
      <c r="Y8" s="80" t="str">
        <f>IF(ISBLANK(B8),"",VLOOKUP($B$8:$B$22,OAR!$B$5:$H$40,2,FALSE))</f>
        <v/>
      </c>
      <c r="Z8" s="80"/>
      <c r="AA8" s="76" t="str">
        <f>IF(OR($X$4="No",$X$4=""),IF(ISBLANK(L8),"",L8*((T8+Y8)/(2+Y8))),IF(ISBLANK(L8),"",IF(ISBLANK($X$5),"Enter Hm",L8*((T8*(1+$X$5)+Y8)/(2+Y8)))))</f>
        <v/>
      </c>
      <c r="AB8" s="77"/>
      <c r="AC8" s="78"/>
      <c r="AD8" s="79" t="str">
        <f ca="1">IF(ISBLANK($H$5),"",IF(ISBLANK(B8)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8" s="79"/>
      <c r="AF8" s="79"/>
      <c r="AG8" s="75" t="str">
        <f t="shared" ref="AG8:AG22" ca="1" si="0">IF(ISBLANK(AD8),"",IF(OR(ISBLANK(B8),ISBLANK(L8)),"",(100%-AD8)*AA8))</f>
        <v/>
      </c>
      <c r="AH8" s="75"/>
      <c r="AI8" s="75"/>
      <c r="AJ8" s="75"/>
      <c r="AK8" s="75"/>
      <c r="AL8" s="75"/>
      <c r="AM8" s="12"/>
      <c r="AN8" s="12"/>
      <c r="AO8" s="75" t="str">
        <f>IF(ISBLANK(B8),"",IF('Additional Previous Plans'!L8&lt;&gt;"",AG8+'Additional Previous Plans'!CB8,AG8))</f>
        <v/>
      </c>
      <c r="AP8" s="75"/>
      <c r="AQ8" s="75"/>
      <c r="AR8" s="75"/>
      <c r="AS8" s="12"/>
    </row>
    <row r="9" spans="1:45">
      <c r="A9" s="12"/>
      <c r="B9" s="109"/>
      <c r="C9" s="109"/>
      <c r="D9" s="109"/>
      <c r="E9" s="109"/>
      <c r="F9" s="109"/>
      <c r="G9" s="109"/>
      <c r="H9" s="98" t="str">
        <f>IF(ISBLANK(B9),"",VLOOKUP($B$8:$B$22,OAR!$B$5:$H$40,3,FALSE))</f>
        <v/>
      </c>
      <c r="I9" s="99"/>
      <c r="J9" s="99"/>
      <c r="K9" s="100"/>
      <c r="L9" s="84"/>
      <c r="M9" s="84"/>
      <c r="N9" s="84"/>
      <c r="O9" s="84"/>
      <c r="P9" s="84"/>
      <c r="Q9" s="84"/>
      <c r="R9" s="84"/>
      <c r="S9" s="84"/>
      <c r="T9" s="75" t="str">
        <f t="shared" ref="T9:T22" si="1">IF(ISBLANK(L9),"",L9/$T$4)</f>
        <v/>
      </c>
      <c r="U9" s="75"/>
      <c r="V9" s="75"/>
      <c r="W9" s="75"/>
      <c r="X9" s="75"/>
      <c r="Y9" s="80" t="str">
        <f>IF(ISBLANK(B9),"",VLOOKUP($B$8:$B$22,OAR!$B$5:$H$40,2,FALSE))</f>
        <v/>
      </c>
      <c r="Z9" s="80"/>
      <c r="AA9" s="76" t="str">
        <f t="shared" ref="AA9:AA22" si="2">IF(OR($X$4="No",$X$4=""),IF(ISBLANK(L9),"",L9*((T9+Y9)/(2+Y9))),IF(ISBLANK(L9),"",IF(ISBLANK($X$5),"Enter Hm",L9*((T9*(1+$X$5)+Y9)/(2+Y9)))))</f>
        <v/>
      </c>
      <c r="AB9" s="77"/>
      <c r="AC9" s="78"/>
      <c r="AD9" s="79" t="str">
        <f ca="1">IF(ISBLANK($H$5),"",IF(ISBLANK(B9)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9" s="79"/>
      <c r="AF9" s="79"/>
      <c r="AG9" s="75" t="str">
        <f t="shared" ca="1" si="0"/>
        <v/>
      </c>
      <c r="AH9" s="75"/>
      <c r="AI9" s="75"/>
      <c r="AJ9" s="75"/>
      <c r="AK9" s="75"/>
      <c r="AL9" s="75"/>
      <c r="AM9" s="12"/>
      <c r="AN9" s="12"/>
      <c r="AO9" s="75" t="str">
        <f>IF(ISBLANK(B9),"",IF('Additional Previous Plans'!L9&lt;&gt;"",AG9+'Additional Previous Plans'!CB9,AG9))</f>
        <v/>
      </c>
      <c r="AP9" s="75"/>
      <c r="AQ9" s="75"/>
      <c r="AR9" s="75"/>
      <c r="AS9" s="12"/>
    </row>
    <row r="10" spans="1:45">
      <c r="A10" s="12"/>
      <c r="B10" s="109"/>
      <c r="C10" s="109"/>
      <c r="D10" s="109"/>
      <c r="E10" s="109"/>
      <c r="F10" s="109"/>
      <c r="G10" s="109"/>
      <c r="H10" s="98" t="str">
        <f>IF(ISBLANK(B10),"",VLOOKUP($B$8:$B$22,OAR!$B$5:$H$40,3,FALSE))</f>
        <v/>
      </c>
      <c r="I10" s="99"/>
      <c r="J10" s="99"/>
      <c r="K10" s="100"/>
      <c r="L10" s="84"/>
      <c r="M10" s="84"/>
      <c r="N10" s="84"/>
      <c r="O10" s="84"/>
      <c r="P10" s="84"/>
      <c r="Q10" s="84"/>
      <c r="R10" s="84"/>
      <c r="S10" s="84"/>
      <c r="T10" s="75" t="str">
        <f t="shared" si="1"/>
        <v/>
      </c>
      <c r="U10" s="75"/>
      <c r="V10" s="75"/>
      <c r="W10" s="75"/>
      <c r="X10" s="75"/>
      <c r="Y10" s="80" t="str">
        <f>IF(ISBLANK(B10),"",VLOOKUP($B$8:$B$22,OAR!$B$5:$H$40,2,FALSE))</f>
        <v/>
      </c>
      <c r="Z10" s="80"/>
      <c r="AA10" s="76" t="str">
        <f t="shared" si="2"/>
        <v/>
      </c>
      <c r="AB10" s="77"/>
      <c r="AC10" s="78"/>
      <c r="AD10" s="79" t="str">
        <f ca="1">IF(ISBLANK($H$5),"",IF(ISBLANK(B10)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0" s="79"/>
      <c r="AF10" s="79"/>
      <c r="AG10" s="75" t="str">
        <f t="shared" ca="1" si="0"/>
        <v/>
      </c>
      <c r="AH10" s="75"/>
      <c r="AI10" s="75"/>
      <c r="AJ10" s="75"/>
      <c r="AK10" s="75"/>
      <c r="AL10" s="75"/>
      <c r="AM10" s="12"/>
      <c r="AN10" s="12"/>
      <c r="AO10" s="75" t="str">
        <f>IF(ISBLANK(B10),"",IF('Additional Previous Plans'!L10&lt;&gt;"",AG10+'Additional Previous Plans'!CB10,AG10))</f>
        <v/>
      </c>
      <c r="AP10" s="75"/>
      <c r="AQ10" s="75"/>
      <c r="AR10" s="75"/>
      <c r="AS10" s="12"/>
    </row>
    <row r="11" spans="1:45">
      <c r="A11" s="12"/>
      <c r="B11" s="109"/>
      <c r="C11" s="109"/>
      <c r="D11" s="109"/>
      <c r="E11" s="109"/>
      <c r="F11" s="109"/>
      <c r="G11" s="109"/>
      <c r="H11" s="98" t="str">
        <f>IF(ISBLANK(B11),"",VLOOKUP($B$8:$B$22,OAR!$B$5:$H$40,3,FALSE))</f>
        <v/>
      </c>
      <c r="I11" s="99"/>
      <c r="J11" s="99"/>
      <c r="K11" s="100"/>
      <c r="L11" s="84"/>
      <c r="M11" s="84"/>
      <c r="N11" s="84"/>
      <c r="O11" s="84"/>
      <c r="P11" s="84"/>
      <c r="Q11" s="84"/>
      <c r="R11" s="84"/>
      <c r="S11" s="84"/>
      <c r="T11" s="75" t="str">
        <f t="shared" si="1"/>
        <v/>
      </c>
      <c r="U11" s="75"/>
      <c r="V11" s="75"/>
      <c r="W11" s="75"/>
      <c r="X11" s="75"/>
      <c r="Y11" s="80" t="str">
        <f>IF(ISBLANK(B11),"",VLOOKUP($B$8:$B$22,OAR!$B$5:$H$40,2,FALSE))</f>
        <v/>
      </c>
      <c r="Z11" s="80"/>
      <c r="AA11" s="76" t="str">
        <f t="shared" si="2"/>
        <v/>
      </c>
      <c r="AB11" s="77"/>
      <c r="AC11" s="78"/>
      <c r="AD11" s="79" t="str">
        <f ca="1">IF(ISBLANK($H$5),"",IF(ISBLANK(B11)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1" s="79"/>
      <c r="AF11" s="79"/>
      <c r="AG11" s="75" t="str">
        <f t="shared" ca="1" si="0"/>
        <v/>
      </c>
      <c r="AH11" s="75"/>
      <c r="AI11" s="75"/>
      <c r="AJ11" s="75"/>
      <c r="AK11" s="75"/>
      <c r="AL11" s="75"/>
      <c r="AM11" s="12"/>
      <c r="AN11" s="12"/>
      <c r="AO11" s="75" t="str">
        <f>IF(ISBLANK(B11),"",IF('Additional Previous Plans'!L11&lt;&gt;"",AG11+'Additional Previous Plans'!CB11,AG11))</f>
        <v/>
      </c>
      <c r="AP11" s="75"/>
      <c r="AQ11" s="75"/>
      <c r="AR11" s="75"/>
      <c r="AS11" s="12"/>
    </row>
    <row r="12" spans="1:45">
      <c r="A12" s="12"/>
      <c r="B12" s="109"/>
      <c r="C12" s="109"/>
      <c r="D12" s="109"/>
      <c r="E12" s="109"/>
      <c r="F12" s="109"/>
      <c r="G12" s="109"/>
      <c r="H12" s="98" t="str">
        <f>IF(ISBLANK(B12),"",VLOOKUP($B$8:$B$22,OAR!$B$5:$H$40,3,FALSE))</f>
        <v/>
      </c>
      <c r="I12" s="99"/>
      <c r="J12" s="99"/>
      <c r="K12" s="100"/>
      <c r="L12" s="84"/>
      <c r="M12" s="84"/>
      <c r="N12" s="84"/>
      <c r="O12" s="84"/>
      <c r="P12" s="84"/>
      <c r="Q12" s="84"/>
      <c r="R12" s="84"/>
      <c r="S12" s="84"/>
      <c r="T12" s="75" t="str">
        <f t="shared" si="1"/>
        <v/>
      </c>
      <c r="U12" s="75"/>
      <c r="V12" s="75"/>
      <c r="W12" s="75"/>
      <c r="X12" s="75"/>
      <c r="Y12" s="80" t="str">
        <f>IF(ISBLANK(B12),"",VLOOKUP($B$8:$B$22,OAR!$B$5:$H$40,2,FALSE))</f>
        <v/>
      </c>
      <c r="Z12" s="80"/>
      <c r="AA12" s="76" t="str">
        <f t="shared" si="2"/>
        <v/>
      </c>
      <c r="AB12" s="77"/>
      <c r="AC12" s="78"/>
      <c r="AD12" s="79" t="str">
        <f ca="1">IF(ISBLANK($H$5),"",IF(ISBLANK(B12)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2" s="79"/>
      <c r="AF12" s="79"/>
      <c r="AG12" s="75" t="str">
        <f t="shared" ca="1" si="0"/>
        <v/>
      </c>
      <c r="AH12" s="75"/>
      <c r="AI12" s="75"/>
      <c r="AJ12" s="75"/>
      <c r="AK12" s="75"/>
      <c r="AL12" s="75"/>
      <c r="AM12" s="12"/>
      <c r="AN12" s="12"/>
      <c r="AO12" s="75" t="str">
        <f>IF(ISBLANK(B12),"",IF('Additional Previous Plans'!L12&lt;&gt;"",AG12+'Additional Previous Plans'!CB12,AG12))</f>
        <v/>
      </c>
      <c r="AP12" s="75"/>
      <c r="AQ12" s="75"/>
      <c r="AR12" s="75"/>
      <c r="AS12" s="12"/>
    </row>
    <row r="13" spans="1:45">
      <c r="A13" s="12"/>
      <c r="B13" s="109"/>
      <c r="C13" s="109"/>
      <c r="D13" s="109"/>
      <c r="E13" s="109"/>
      <c r="F13" s="109"/>
      <c r="G13" s="109"/>
      <c r="H13" s="98" t="str">
        <f>IF(ISBLANK(B13),"",VLOOKUP($B$8:$B$22,OAR!$B$5:$H$40,3,FALSE))</f>
        <v/>
      </c>
      <c r="I13" s="99"/>
      <c r="J13" s="99"/>
      <c r="K13" s="100"/>
      <c r="L13" s="84"/>
      <c r="M13" s="84"/>
      <c r="N13" s="84"/>
      <c r="O13" s="84"/>
      <c r="P13" s="84"/>
      <c r="Q13" s="84"/>
      <c r="R13" s="84"/>
      <c r="S13" s="84"/>
      <c r="T13" s="75" t="str">
        <f t="shared" si="1"/>
        <v/>
      </c>
      <c r="U13" s="75"/>
      <c r="V13" s="75"/>
      <c r="W13" s="75"/>
      <c r="X13" s="75"/>
      <c r="Y13" s="80" t="str">
        <f>IF(ISBLANK(B13),"",VLOOKUP($B$8:$B$22,OAR!$B$5:$H$40,2,FALSE))</f>
        <v/>
      </c>
      <c r="Z13" s="80"/>
      <c r="AA13" s="76" t="str">
        <f t="shared" si="2"/>
        <v/>
      </c>
      <c r="AB13" s="77"/>
      <c r="AC13" s="78"/>
      <c r="AD13" s="79" t="str">
        <f ca="1">IF(ISBLANK($H$5),"",IF(ISBLANK(B13)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3" s="79"/>
      <c r="AF13" s="79"/>
      <c r="AG13" s="75" t="str">
        <f t="shared" ca="1" si="0"/>
        <v/>
      </c>
      <c r="AH13" s="75"/>
      <c r="AI13" s="75"/>
      <c r="AJ13" s="75"/>
      <c r="AK13" s="75"/>
      <c r="AL13" s="75"/>
      <c r="AM13" s="12"/>
      <c r="AN13" s="12"/>
      <c r="AO13" s="75" t="str">
        <f>IF(ISBLANK(B13),"",IF('Additional Previous Plans'!L13&lt;&gt;"",AG13+'Additional Previous Plans'!CB13,AG13))</f>
        <v/>
      </c>
      <c r="AP13" s="75"/>
      <c r="AQ13" s="75"/>
      <c r="AR13" s="75"/>
      <c r="AS13" s="12"/>
    </row>
    <row r="14" spans="1:45">
      <c r="A14" s="12"/>
      <c r="B14" s="109"/>
      <c r="C14" s="109"/>
      <c r="D14" s="109"/>
      <c r="E14" s="109"/>
      <c r="F14" s="109"/>
      <c r="G14" s="109"/>
      <c r="H14" s="98" t="str">
        <f>IF(ISBLANK(B14),"",VLOOKUP($B$8:$B$22,OAR!$B$5:$H$40,3,FALSE))</f>
        <v/>
      </c>
      <c r="I14" s="99"/>
      <c r="J14" s="99"/>
      <c r="K14" s="100"/>
      <c r="L14" s="84"/>
      <c r="M14" s="84"/>
      <c r="N14" s="84"/>
      <c r="O14" s="84"/>
      <c r="P14" s="84"/>
      <c r="Q14" s="84"/>
      <c r="R14" s="84"/>
      <c r="S14" s="84"/>
      <c r="T14" s="75" t="str">
        <f t="shared" si="1"/>
        <v/>
      </c>
      <c r="U14" s="75"/>
      <c r="V14" s="75"/>
      <c r="W14" s="75"/>
      <c r="X14" s="75"/>
      <c r="Y14" s="80" t="str">
        <f>IF(ISBLANK(B14),"",VLOOKUP($B$8:$B$22,OAR!$B$5:$H$40,2,FALSE))</f>
        <v/>
      </c>
      <c r="Z14" s="80"/>
      <c r="AA14" s="76" t="str">
        <f t="shared" si="2"/>
        <v/>
      </c>
      <c r="AB14" s="77"/>
      <c r="AC14" s="78"/>
      <c r="AD14" s="79" t="str">
        <f ca="1">IF(ISBLANK($H$5),"",IF(ISBLANK(B14)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4" s="79"/>
      <c r="AF14" s="79"/>
      <c r="AG14" s="75" t="str">
        <f t="shared" ca="1" si="0"/>
        <v/>
      </c>
      <c r="AH14" s="75"/>
      <c r="AI14" s="75"/>
      <c r="AJ14" s="75"/>
      <c r="AK14" s="75"/>
      <c r="AL14" s="75"/>
      <c r="AM14" s="12"/>
      <c r="AN14" s="12"/>
      <c r="AO14" s="75" t="str">
        <f>IF(ISBLANK(B14),"",IF('Additional Previous Plans'!L14&lt;&gt;"",AG14+'Additional Previous Plans'!CB14,AG14))</f>
        <v/>
      </c>
      <c r="AP14" s="75"/>
      <c r="AQ14" s="75"/>
      <c r="AR14" s="75"/>
      <c r="AS14" s="12"/>
    </row>
    <row r="15" spans="1:45">
      <c r="A15" s="12"/>
      <c r="B15" s="109"/>
      <c r="C15" s="109"/>
      <c r="D15" s="109"/>
      <c r="E15" s="109"/>
      <c r="F15" s="109"/>
      <c r="G15" s="109"/>
      <c r="H15" s="98" t="str">
        <f>IF(ISBLANK(B15),"",VLOOKUP($B$8:$B$22,OAR!$B$5:$H$40,3,FALSE))</f>
        <v/>
      </c>
      <c r="I15" s="99"/>
      <c r="J15" s="99"/>
      <c r="K15" s="100"/>
      <c r="L15" s="84"/>
      <c r="M15" s="84"/>
      <c r="N15" s="84"/>
      <c r="O15" s="84"/>
      <c r="P15" s="84"/>
      <c r="Q15" s="84"/>
      <c r="R15" s="84"/>
      <c r="S15" s="84"/>
      <c r="T15" s="75" t="str">
        <f t="shared" si="1"/>
        <v/>
      </c>
      <c r="U15" s="75"/>
      <c r="V15" s="75"/>
      <c r="W15" s="75"/>
      <c r="X15" s="75"/>
      <c r="Y15" s="80" t="str">
        <f>IF(ISBLANK(B15),"",VLOOKUP($B$8:$B$22,OAR!$B$5:$H$40,2,FALSE))</f>
        <v/>
      </c>
      <c r="Z15" s="80"/>
      <c r="AA15" s="76" t="str">
        <f t="shared" si="2"/>
        <v/>
      </c>
      <c r="AB15" s="77"/>
      <c r="AC15" s="78"/>
      <c r="AD15" s="79" t="str">
        <f ca="1">IF(ISBLANK($H$5),"",IF(ISBLANK(B15)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5" s="79"/>
      <c r="AF15" s="79"/>
      <c r="AG15" s="75" t="str">
        <f t="shared" ca="1" si="0"/>
        <v/>
      </c>
      <c r="AH15" s="75"/>
      <c r="AI15" s="75"/>
      <c r="AJ15" s="75"/>
      <c r="AK15" s="75"/>
      <c r="AL15" s="75"/>
      <c r="AM15" s="12"/>
      <c r="AN15" s="12"/>
      <c r="AO15" s="75" t="str">
        <f>IF(ISBLANK(B15),"",IF('Additional Previous Plans'!L15&lt;&gt;"",AG15+'Additional Previous Plans'!CB15,AG15))</f>
        <v/>
      </c>
      <c r="AP15" s="75"/>
      <c r="AQ15" s="75"/>
      <c r="AR15" s="75"/>
      <c r="AS15" s="12"/>
    </row>
    <row r="16" spans="1:45">
      <c r="A16" s="12"/>
      <c r="B16" s="109"/>
      <c r="C16" s="109"/>
      <c r="D16" s="109"/>
      <c r="E16" s="109"/>
      <c r="F16" s="109"/>
      <c r="G16" s="109"/>
      <c r="H16" s="98" t="str">
        <f>IF(ISBLANK(B16),"",VLOOKUP($B$8:$B$22,OAR!$B$5:$H$40,3,FALSE))</f>
        <v/>
      </c>
      <c r="I16" s="99"/>
      <c r="J16" s="99"/>
      <c r="K16" s="100"/>
      <c r="L16" s="84"/>
      <c r="M16" s="84"/>
      <c r="N16" s="84"/>
      <c r="O16" s="84"/>
      <c r="P16" s="84"/>
      <c r="Q16" s="84"/>
      <c r="R16" s="84"/>
      <c r="S16" s="84"/>
      <c r="T16" s="75" t="str">
        <f t="shared" si="1"/>
        <v/>
      </c>
      <c r="U16" s="75"/>
      <c r="V16" s="75"/>
      <c r="W16" s="75"/>
      <c r="X16" s="75"/>
      <c r="Y16" s="80" t="str">
        <f>IF(ISBLANK(B16),"",VLOOKUP($B$8:$B$22,OAR!$B$5:$H$40,2,FALSE))</f>
        <v/>
      </c>
      <c r="Z16" s="80"/>
      <c r="AA16" s="76" t="str">
        <f t="shared" si="2"/>
        <v/>
      </c>
      <c r="AB16" s="77"/>
      <c r="AC16" s="78"/>
      <c r="AD16" s="79" t="str">
        <f ca="1">IF(ISBLANK($H$5),"",IF(ISBLANK(B16)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6" s="79"/>
      <c r="AF16" s="79"/>
      <c r="AG16" s="75" t="str">
        <f t="shared" ca="1" si="0"/>
        <v/>
      </c>
      <c r="AH16" s="75"/>
      <c r="AI16" s="75"/>
      <c r="AJ16" s="75"/>
      <c r="AK16" s="75"/>
      <c r="AL16" s="75"/>
      <c r="AM16" s="12"/>
      <c r="AN16" s="12"/>
      <c r="AO16" s="75" t="str">
        <f>IF(ISBLANK(B16),"",IF('Additional Previous Plans'!L16&lt;&gt;"",AG16+'Additional Previous Plans'!CB16,AG16))</f>
        <v/>
      </c>
      <c r="AP16" s="75"/>
      <c r="AQ16" s="75"/>
      <c r="AR16" s="75"/>
      <c r="AS16" s="12"/>
    </row>
    <row r="17" spans="1:45">
      <c r="A17" s="12"/>
      <c r="B17" s="109"/>
      <c r="C17" s="109"/>
      <c r="D17" s="109"/>
      <c r="E17" s="109"/>
      <c r="F17" s="109"/>
      <c r="G17" s="109"/>
      <c r="H17" s="98" t="str">
        <f>IF(ISBLANK(B17),"",VLOOKUP($B$8:$B$22,OAR!$B$5:$H$40,3,FALSE))</f>
        <v/>
      </c>
      <c r="I17" s="99"/>
      <c r="J17" s="99"/>
      <c r="K17" s="100"/>
      <c r="L17" s="84"/>
      <c r="M17" s="84"/>
      <c r="N17" s="84"/>
      <c r="O17" s="84"/>
      <c r="P17" s="84"/>
      <c r="Q17" s="84"/>
      <c r="R17" s="84"/>
      <c r="S17" s="84"/>
      <c r="T17" s="75" t="str">
        <f t="shared" si="1"/>
        <v/>
      </c>
      <c r="U17" s="75"/>
      <c r="V17" s="75"/>
      <c r="W17" s="75"/>
      <c r="X17" s="75"/>
      <c r="Y17" s="80" t="str">
        <f>IF(ISBLANK(B17),"",VLOOKUP($B$8:$B$22,OAR!$B$5:$H$40,2,FALSE))</f>
        <v/>
      </c>
      <c r="Z17" s="80"/>
      <c r="AA17" s="76" t="str">
        <f t="shared" si="2"/>
        <v/>
      </c>
      <c r="AB17" s="77"/>
      <c r="AC17" s="78"/>
      <c r="AD17" s="79" t="str">
        <f ca="1">IF(ISBLANK($H$5),"",IF(ISBLANK(B17)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7" s="79"/>
      <c r="AF17" s="79"/>
      <c r="AG17" s="75" t="str">
        <f t="shared" ca="1" si="0"/>
        <v/>
      </c>
      <c r="AH17" s="75"/>
      <c r="AI17" s="75"/>
      <c r="AJ17" s="75"/>
      <c r="AK17" s="75"/>
      <c r="AL17" s="75"/>
      <c r="AM17" s="12"/>
      <c r="AN17" s="12"/>
      <c r="AO17" s="75" t="str">
        <f>IF(ISBLANK(B17),"",IF('Additional Previous Plans'!L17&lt;&gt;"",AG17+'Additional Previous Plans'!CB17,AG17))</f>
        <v/>
      </c>
      <c r="AP17" s="75"/>
      <c r="AQ17" s="75"/>
      <c r="AR17" s="75"/>
      <c r="AS17" s="12"/>
    </row>
    <row r="18" spans="1:45">
      <c r="A18" s="12"/>
      <c r="B18" s="109"/>
      <c r="C18" s="109"/>
      <c r="D18" s="109"/>
      <c r="E18" s="109"/>
      <c r="F18" s="109"/>
      <c r="G18" s="109"/>
      <c r="H18" s="98" t="str">
        <f>IF(ISBLANK(B18),"",VLOOKUP($B$8:$B$22,OAR!$B$5:$H$40,3,FALSE))</f>
        <v/>
      </c>
      <c r="I18" s="99"/>
      <c r="J18" s="99"/>
      <c r="K18" s="100"/>
      <c r="L18" s="84"/>
      <c r="M18" s="84"/>
      <c r="N18" s="84"/>
      <c r="O18" s="84"/>
      <c r="P18" s="84"/>
      <c r="Q18" s="84"/>
      <c r="R18" s="84"/>
      <c r="S18" s="84"/>
      <c r="T18" s="75" t="str">
        <f t="shared" si="1"/>
        <v/>
      </c>
      <c r="U18" s="75"/>
      <c r="V18" s="75"/>
      <c r="W18" s="75"/>
      <c r="X18" s="75"/>
      <c r="Y18" s="80" t="str">
        <f>IF(ISBLANK(B18),"",VLOOKUP($B$8:$B$22,OAR!$B$5:$H$40,2,FALSE))</f>
        <v/>
      </c>
      <c r="Z18" s="80"/>
      <c r="AA18" s="76" t="str">
        <f t="shared" si="2"/>
        <v/>
      </c>
      <c r="AB18" s="77"/>
      <c r="AC18" s="78"/>
      <c r="AD18" s="79" t="str">
        <f ca="1">IF(ISBLANK($H$5),"",IF(ISBLANK(B18)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8" s="79"/>
      <c r="AF18" s="79"/>
      <c r="AG18" s="75" t="str">
        <f t="shared" ca="1" si="0"/>
        <v/>
      </c>
      <c r="AH18" s="75"/>
      <c r="AI18" s="75"/>
      <c r="AJ18" s="75"/>
      <c r="AK18" s="75"/>
      <c r="AL18" s="75"/>
      <c r="AM18" s="12"/>
      <c r="AN18" s="12"/>
      <c r="AO18" s="75" t="str">
        <f>IF(ISBLANK(B18),"",IF('Additional Previous Plans'!L18&lt;&gt;"",AG18+'Additional Previous Plans'!CB18,AG18))</f>
        <v/>
      </c>
      <c r="AP18" s="75"/>
      <c r="AQ18" s="75"/>
      <c r="AR18" s="75"/>
      <c r="AS18" s="12"/>
    </row>
    <row r="19" spans="1:45">
      <c r="A19" s="12"/>
      <c r="B19" s="109"/>
      <c r="C19" s="109"/>
      <c r="D19" s="109"/>
      <c r="E19" s="109"/>
      <c r="F19" s="109"/>
      <c r="G19" s="109"/>
      <c r="H19" s="98" t="str">
        <f>IF(ISBLANK(B19),"",VLOOKUP($B$8:$B$22,OAR!$B$5:$H$40,3,FALSE))</f>
        <v/>
      </c>
      <c r="I19" s="99"/>
      <c r="J19" s="99"/>
      <c r="K19" s="100"/>
      <c r="L19" s="84"/>
      <c r="M19" s="84"/>
      <c r="N19" s="84"/>
      <c r="O19" s="84"/>
      <c r="P19" s="84"/>
      <c r="Q19" s="84"/>
      <c r="R19" s="84"/>
      <c r="S19" s="84"/>
      <c r="T19" s="75" t="str">
        <f t="shared" si="1"/>
        <v/>
      </c>
      <c r="U19" s="75"/>
      <c r="V19" s="75"/>
      <c r="W19" s="75"/>
      <c r="X19" s="75"/>
      <c r="Y19" s="80" t="str">
        <f>IF(ISBLANK(B19),"",VLOOKUP($B$8:$B$22,OAR!$B$5:$H$40,2,FALSE))</f>
        <v/>
      </c>
      <c r="Z19" s="80"/>
      <c r="AA19" s="76" t="str">
        <f t="shared" si="2"/>
        <v/>
      </c>
      <c r="AB19" s="77"/>
      <c r="AC19" s="78"/>
      <c r="AD19" s="79" t="str">
        <f ca="1">IF(ISBLANK($H$5),"",IF(ISBLANK(B19)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19" s="79"/>
      <c r="AF19" s="79"/>
      <c r="AG19" s="75" t="str">
        <f t="shared" ca="1" si="0"/>
        <v/>
      </c>
      <c r="AH19" s="75"/>
      <c r="AI19" s="75"/>
      <c r="AJ19" s="75"/>
      <c r="AK19" s="75"/>
      <c r="AL19" s="75"/>
      <c r="AM19" s="12"/>
      <c r="AN19" s="12"/>
      <c r="AO19" s="75" t="str">
        <f>IF(ISBLANK(B19),"",IF('Additional Previous Plans'!L19&lt;&gt;"",AG19+'Additional Previous Plans'!CB19,AG19))</f>
        <v/>
      </c>
      <c r="AP19" s="75"/>
      <c r="AQ19" s="75"/>
      <c r="AR19" s="75"/>
      <c r="AS19" s="12"/>
    </row>
    <row r="20" spans="1:45">
      <c r="A20" s="12"/>
      <c r="B20" s="109"/>
      <c r="C20" s="109"/>
      <c r="D20" s="109"/>
      <c r="E20" s="109"/>
      <c r="F20" s="109"/>
      <c r="G20" s="109"/>
      <c r="H20" s="98" t="str">
        <f>IF(ISBLANK(B20),"",VLOOKUP($B$8:$B$22,OAR!$B$5:$H$40,3,FALSE))</f>
        <v/>
      </c>
      <c r="I20" s="99"/>
      <c r="J20" s="99"/>
      <c r="K20" s="100"/>
      <c r="L20" s="84"/>
      <c r="M20" s="84"/>
      <c r="N20" s="84"/>
      <c r="O20" s="84"/>
      <c r="P20" s="84"/>
      <c r="Q20" s="84"/>
      <c r="R20" s="84"/>
      <c r="S20" s="84"/>
      <c r="T20" s="75" t="str">
        <f t="shared" si="1"/>
        <v/>
      </c>
      <c r="U20" s="75"/>
      <c r="V20" s="75"/>
      <c r="W20" s="75"/>
      <c r="X20" s="75"/>
      <c r="Y20" s="80" t="str">
        <f>IF(ISBLANK(B20),"",VLOOKUP($B$8:$B$22,OAR!$B$5:$H$40,2,FALSE))</f>
        <v/>
      </c>
      <c r="Z20" s="80"/>
      <c r="AA20" s="76" t="str">
        <f t="shared" si="2"/>
        <v/>
      </c>
      <c r="AB20" s="77"/>
      <c r="AC20" s="78"/>
      <c r="AD20" s="79" t="str">
        <f ca="1">IF(ISBLANK($H$5),"",IF(ISBLANK(B20)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20" s="79"/>
      <c r="AF20" s="79"/>
      <c r="AG20" s="75" t="str">
        <f t="shared" ca="1" si="0"/>
        <v/>
      </c>
      <c r="AH20" s="75"/>
      <c r="AI20" s="75"/>
      <c r="AJ20" s="75"/>
      <c r="AK20" s="75"/>
      <c r="AL20" s="75"/>
      <c r="AM20" s="12"/>
      <c r="AN20" s="12"/>
      <c r="AO20" s="75" t="str">
        <f>IF(ISBLANK(B20),"",IF('Additional Previous Plans'!L20&lt;&gt;"",AG20+'Additional Previous Plans'!CB20,AG20))</f>
        <v/>
      </c>
      <c r="AP20" s="75"/>
      <c r="AQ20" s="75"/>
      <c r="AR20" s="75"/>
      <c r="AS20" s="12"/>
    </row>
    <row r="21" spans="1:45">
      <c r="A21" s="12"/>
      <c r="B21" s="109"/>
      <c r="C21" s="109"/>
      <c r="D21" s="109"/>
      <c r="E21" s="109"/>
      <c r="F21" s="109"/>
      <c r="G21" s="109"/>
      <c r="H21" s="98" t="str">
        <f>IF(ISBLANK(B21),"",VLOOKUP($B$8:$B$22,OAR!$B$5:$H$40,3,FALSE))</f>
        <v/>
      </c>
      <c r="I21" s="99"/>
      <c r="J21" s="99"/>
      <c r="K21" s="100"/>
      <c r="L21" s="84"/>
      <c r="M21" s="84"/>
      <c r="N21" s="84"/>
      <c r="O21" s="84"/>
      <c r="P21" s="84"/>
      <c r="Q21" s="84"/>
      <c r="R21" s="84"/>
      <c r="S21" s="84"/>
      <c r="T21" s="75" t="str">
        <f t="shared" si="1"/>
        <v/>
      </c>
      <c r="U21" s="75"/>
      <c r="V21" s="75"/>
      <c r="W21" s="75"/>
      <c r="X21" s="75"/>
      <c r="Y21" s="80" t="str">
        <f>IF(ISBLANK(B21),"",VLOOKUP($B$8:$B$22,OAR!$B$5:$H$40,2,FALSE))</f>
        <v/>
      </c>
      <c r="Z21" s="80"/>
      <c r="AA21" s="76" t="str">
        <f t="shared" si="2"/>
        <v/>
      </c>
      <c r="AB21" s="77"/>
      <c r="AC21" s="78"/>
      <c r="AD21" s="79" t="str">
        <f ca="1">IF(ISBLANK($H$5),"",IF(ISBLANK(B21)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21" s="79"/>
      <c r="AF21" s="79"/>
      <c r="AG21" s="75" t="str">
        <f t="shared" ca="1" si="0"/>
        <v/>
      </c>
      <c r="AH21" s="75"/>
      <c r="AI21" s="75"/>
      <c r="AJ21" s="75"/>
      <c r="AK21" s="75"/>
      <c r="AL21" s="75"/>
      <c r="AM21" s="12"/>
      <c r="AN21" s="12"/>
      <c r="AO21" s="75" t="str">
        <f>IF(ISBLANK(B21),"",IF('Additional Previous Plans'!L21&lt;&gt;"",AG21+'Additional Previous Plans'!CB21,AG21))</f>
        <v/>
      </c>
      <c r="AP21" s="75"/>
      <c r="AQ21" s="75"/>
      <c r="AR21" s="75"/>
      <c r="AS21" s="12"/>
    </row>
    <row r="22" spans="1:45">
      <c r="A22" s="12"/>
      <c r="B22" s="109"/>
      <c r="C22" s="109"/>
      <c r="D22" s="109"/>
      <c r="E22" s="109"/>
      <c r="F22" s="109"/>
      <c r="G22" s="109"/>
      <c r="H22" s="98" t="str">
        <f>IF(ISBLANK(B22),"",VLOOKUP($B$8:$B$22,OAR!$B$5:$H$40,3,FALSE))</f>
        <v/>
      </c>
      <c r="I22" s="99"/>
      <c r="J22" s="99"/>
      <c r="K22" s="100"/>
      <c r="L22" s="84"/>
      <c r="M22" s="84"/>
      <c r="N22" s="84"/>
      <c r="O22" s="84"/>
      <c r="P22" s="84"/>
      <c r="Q22" s="84"/>
      <c r="R22" s="84"/>
      <c r="S22" s="84"/>
      <c r="T22" s="75" t="str">
        <f t="shared" si="1"/>
        <v/>
      </c>
      <c r="U22" s="75"/>
      <c r="V22" s="75"/>
      <c r="W22" s="75"/>
      <c r="X22" s="75"/>
      <c r="Y22" s="80" t="str">
        <f>IF(ISBLANK(B22),"",VLOOKUP($B$8:$B$22,OAR!$B$5:$H$40,2,FALSE))</f>
        <v/>
      </c>
      <c r="Z22" s="80"/>
      <c r="AA22" s="76" t="str">
        <f t="shared" si="2"/>
        <v/>
      </c>
      <c r="AB22" s="77"/>
      <c r="AC22" s="78"/>
      <c r="AD22" s="79" t="str">
        <f ca="1">IF(ISBLANK($H$5),"",IF(ISBLANK(B22),"",VLOOKUP($B$8:$B$22,OAR!$B$5:$I$40,IF(DATEDIF($H$5,TODAY(),"m")&lt;3,4,IF(AND(DATEDIF($H$5,TODAY(),"m")&gt;=3,DATEDIF($H$5,TODAY(),"m")&lt;6),5,IF(AND(DATEDIF($H$5,TODAY(),"m")&gt;=6,DATEDIF($H$5,TODAY(),"m")&lt;12),6,IF(AND(DATEDIF($H$5,TODAY(),"m")&gt;=12,DATEDIF($H$5,TODAY(),"m")&lt;36),7,IF(DATEDIF($H$5,TODAY(),"m")&gt;=36,8))))),FALSE)))</f>
        <v/>
      </c>
      <c r="AE22" s="79"/>
      <c r="AF22" s="79"/>
      <c r="AG22" s="75" t="str">
        <f t="shared" ca="1" si="0"/>
        <v/>
      </c>
      <c r="AH22" s="75"/>
      <c r="AI22" s="75"/>
      <c r="AJ22" s="75"/>
      <c r="AK22" s="75"/>
      <c r="AL22" s="75"/>
      <c r="AM22" s="12"/>
      <c r="AN22" s="12"/>
      <c r="AO22" s="75" t="str">
        <f>IF(ISBLANK(B22),"",IF('Additional Previous Plans'!L22&lt;&gt;"",AG22+'Additional Previous Plans'!CB22,AG22))</f>
        <v/>
      </c>
      <c r="AP22" s="75"/>
      <c r="AQ22" s="75"/>
      <c r="AR22" s="75"/>
      <c r="AS22" s="12"/>
    </row>
    <row r="23" spans="1:4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1:45" ht="15" customHeight="1" thickBo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1:45" ht="15" customHeight="1">
      <c r="A25" s="12"/>
      <c r="B25" s="111" t="s">
        <v>32</v>
      </c>
      <c r="C25" s="110"/>
      <c r="D25" s="110"/>
      <c r="E25" s="110"/>
      <c r="F25" s="110"/>
      <c r="G25" s="110"/>
      <c r="H25" s="81"/>
      <c r="I25" s="82"/>
      <c r="J25" s="82"/>
      <c r="K25" s="82"/>
      <c r="L25" s="82"/>
      <c r="M25" s="82"/>
      <c r="N25" s="83"/>
      <c r="O25" s="110" t="s">
        <v>30</v>
      </c>
      <c r="P25" s="110"/>
      <c r="Q25" s="110"/>
      <c r="R25" s="110"/>
      <c r="S25" s="110"/>
      <c r="T25" s="112"/>
      <c r="U25" s="112"/>
      <c r="V25" s="110" t="s">
        <v>29</v>
      </c>
      <c r="W25" s="110"/>
      <c r="X25" s="112"/>
      <c r="Y25" s="115"/>
      <c r="Z25" s="1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2"/>
      <c r="AO25" s="12"/>
      <c r="AP25" s="12"/>
      <c r="AQ25" s="12"/>
      <c r="AR25" s="12"/>
      <c r="AS25" s="12"/>
    </row>
    <row r="26" spans="1:45" ht="15" customHeight="1" thickBot="1">
      <c r="A26" s="12"/>
      <c r="B26" s="107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 t="s">
        <v>41</v>
      </c>
      <c r="W26" s="104"/>
      <c r="X26" s="105"/>
      <c r="Y26" s="106"/>
      <c r="Z26" s="15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2"/>
      <c r="AO26" s="12"/>
      <c r="AP26" s="12"/>
      <c r="AQ26" s="12"/>
      <c r="AR26" s="12"/>
      <c r="AS26" s="12"/>
    </row>
    <row r="27" spans="1:45" ht="7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45" ht="15" customHeight="1">
      <c r="A28" s="12"/>
      <c r="B28" s="90" t="s">
        <v>0</v>
      </c>
      <c r="C28" s="90"/>
      <c r="D28" s="90"/>
      <c r="E28" s="90"/>
      <c r="F28" s="90"/>
      <c r="G28" s="90"/>
      <c r="H28" s="90" t="s">
        <v>37</v>
      </c>
      <c r="I28" s="90"/>
      <c r="J28" s="90"/>
      <c r="K28" s="90"/>
      <c r="L28" s="90"/>
      <c r="M28" s="90"/>
      <c r="N28" s="90"/>
      <c r="O28" s="90"/>
      <c r="P28" s="90" t="s">
        <v>38</v>
      </c>
      <c r="Q28" s="90"/>
      <c r="R28" s="90"/>
      <c r="S28" s="90"/>
      <c r="T28" s="90"/>
      <c r="U28" s="90"/>
      <c r="V28" s="90"/>
      <c r="W28" s="90"/>
      <c r="X28" s="125" t="s">
        <v>76</v>
      </c>
      <c r="Y28" s="126"/>
      <c r="Z28" s="126"/>
      <c r="AA28" s="126"/>
      <c r="AB28" s="126"/>
      <c r="AC28" s="126"/>
      <c r="AD28" s="126"/>
      <c r="AE28" s="127"/>
      <c r="AF28" s="125" t="s">
        <v>56</v>
      </c>
      <c r="AG28" s="126"/>
      <c r="AH28" s="126"/>
      <c r="AI28" s="126"/>
      <c r="AJ28" s="126"/>
      <c r="AK28" s="126"/>
      <c r="AL28" s="126"/>
      <c r="AM28" s="127"/>
      <c r="AO28" s="12"/>
      <c r="AP28" s="12"/>
      <c r="AQ28" s="12"/>
      <c r="AR28" s="12"/>
      <c r="AS28" s="12"/>
    </row>
    <row r="29" spans="1:45">
      <c r="A29" s="12"/>
      <c r="B29" s="108" t="str">
        <f t="shared" ref="B29:B43" si="3">IF(B8="","",B8)</f>
        <v/>
      </c>
      <c r="C29" s="108"/>
      <c r="D29" s="108"/>
      <c r="E29" s="108"/>
      <c r="F29" s="108"/>
      <c r="G29" s="108"/>
      <c r="H29" s="75" t="str">
        <f t="shared" ref="H29:H43" si="4">IF(AO8="","",IF(H8-AO8&lt;0,0,H8-AO8))</f>
        <v/>
      </c>
      <c r="I29" s="80"/>
      <c r="J29" s="80"/>
      <c r="K29" s="80"/>
      <c r="L29" s="80"/>
      <c r="M29" s="80"/>
      <c r="N29" s="80"/>
      <c r="O29" s="80"/>
      <c r="P29" s="75" t="str">
        <f t="shared" ref="P29:P43" si="5">IF(ISBLANK($T$25),"",IF(OR($X$25="No",$X$25=""),IF(H29="","",(-Y8+SQRT((Y8^2)-4*(1/$T$25)*(-(2+Y8)*H29)))/(2*1/$T$25)),IF(H29="","",(-Y8+SQRT((Y8^2)-4*((1+$X$26)/$T$25)*(-(2+Y8)*H29)))/(2*(1+$X$26)/$T$25))))</f>
        <v/>
      </c>
      <c r="Q29" s="75"/>
      <c r="R29" s="75"/>
      <c r="S29" s="75"/>
      <c r="T29" s="75"/>
      <c r="U29" s="75"/>
      <c r="V29" s="75"/>
      <c r="W29" s="75"/>
      <c r="X29" s="121"/>
      <c r="Y29" s="121"/>
      <c r="Z29" s="121"/>
      <c r="AA29" s="121"/>
      <c r="AB29" s="121"/>
      <c r="AC29" s="121"/>
      <c r="AD29" s="121"/>
      <c r="AE29" s="121"/>
      <c r="AF29" s="122" t="str">
        <f>IF(OR($X$25="No",$X$25=""),IF(ISBLANK(X29),"",X29*(((X29/$T$25)+Y8)/(2+Y8))),IF(ISBLANK(X29),"",IF(ISBLANK($X$26),"Enter Hm",X29*(((X29/$T$25)*(1+$X$26)+Y8)/(2+Y8)))))</f>
        <v/>
      </c>
      <c r="AG29" s="123"/>
      <c r="AH29" s="123"/>
      <c r="AI29" s="123"/>
      <c r="AJ29" s="123"/>
      <c r="AK29" s="123"/>
      <c r="AL29" s="123"/>
      <c r="AM29" s="124"/>
      <c r="AO29" s="12"/>
      <c r="AP29" s="12"/>
      <c r="AQ29" s="12"/>
      <c r="AR29" s="12"/>
      <c r="AS29" s="12"/>
    </row>
    <row r="30" spans="1:45">
      <c r="A30" s="12"/>
      <c r="B30" s="108" t="str">
        <f t="shared" si="3"/>
        <v/>
      </c>
      <c r="C30" s="108"/>
      <c r="D30" s="108"/>
      <c r="E30" s="108"/>
      <c r="F30" s="108"/>
      <c r="G30" s="108"/>
      <c r="H30" s="75" t="str">
        <f t="shared" si="4"/>
        <v/>
      </c>
      <c r="I30" s="80"/>
      <c r="J30" s="80"/>
      <c r="K30" s="80"/>
      <c r="L30" s="80"/>
      <c r="M30" s="80"/>
      <c r="N30" s="80"/>
      <c r="O30" s="80"/>
      <c r="P30" s="75" t="str">
        <f t="shared" si="5"/>
        <v/>
      </c>
      <c r="Q30" s="75"/>
      <c r="R30" s="75"/>
      <c r="S30" s="75"/>
      <c r="T30" s="75"/>
      <c r="U30" s="75"/>
      <c r="V30" s="75"/>
      <c r="W30" s="75"/>
      <c r="X30" s="121"/>
      <c r="Y30" s="121"/>
      <c r="Z30" s="121"/>
      <c r="AA30" s="121"/>
      <c r="AB30" s="121"/>
      <c r="AC30" s="121"/>
      <c r="AD30" s="121"/>
      <c r="AE30" s="121"/>
      <c r="AF30" s="122" t="str">
        <f>IF(OR($X$25="No",$X$25=""),IF(ISBLANK(X30),"",X30*(((X30/$T$25)+Y9)/(2+Y9))),IF(ISBLANK(X30),"",IF(ISBLANK($X$26),"Enter Hm",X30*(((X30/$T$25)*(1+$X$26)+Y9)/(2+Y9)))))</f>
        <v/>
      </c>
      <c r="AG30" s="123"/>
      <c r="AH30" s="123"/>
      <c r="AI30" s="123"/>
      <c r="AJ30" s="123"/>
      <c r="AK30" s="123"/>
      <c r="AL30" s="123"/>
      <c r="AM30" s="124"/>
      <c r="AO30" s="12"/>
      <c r="AP30" s="12"/>
      <c r="AQ30" s="12"/>
      <c r="AR30" s="12"/>
      <c r="AS30" s="12"/>
    </row>
    <row r="31" spans="1:45">
      <c r="A31" s="12"/>
      <c r="B31" s="108" t="str">
        <f t="shared" si="3"/>
        <v/>
      </c>
      <c r="C31" s="108"/>
      <c r="D31" s="108"/>
      <c r="E31" s="108"/>
      <c r="F31" s="108"/>
      <c r="G31" s="108"/>
      <c r="H31" s="75" t="str">
        <f t="shared" si="4"/>
        <v/>
      </c>
      <c r="I31" s="80"/>
      <c r="J31" s="80"/>
      <c r="K31" s="80"/>
      <c r="L31" s="80"/>
      <c r="M31" s="80"/>
      <c r="N31" s="80"/>
      <c r="O31" s="80"/>
      <c r="P31" s="75" t="str">
        <f t="shared" si="5"/>
        <v/>
      </c>
      <c r="Q31" s="75"/>
      <c r="R31" s="75"/>
      <c r="S31" s="75"/>
      <c r="T31" s="75"/>
      <c r="U31" s="75"/>
      <c r="V31" s="75"/>
      <c r="W31" s="75"/>
      <c r="X31" s="121"/>
      <c r="Y31" s="121"/>
      <c r="Z31" s="121"/>
      <c r="AA31" s="121"/>
      <c r="AB31" s="121"/>
      <c r="AC31" s="121"/>
      <c r="AD31" s="121"/>
      <c r="AE31" s="121"/>
      <c r="AF31" s="122" t="str">
        <f t="shared" ref="AF31:AF43" si="6">IF(OR($X$25="No",$X$25=""),IF(ISBLANK(X31),"",X31*(((X31/$T$25)+Y10)/(2+Y10))),IF(ISBLANK(X31),"",IF(ISBLANK($X$26),"Enter Hm",X31*(((X31/$T$25)*(1+$X$26)+Y10)/(2+Y10)))))</f>
        <v/>
      </c>
      <c r="AG31" s="123"/>
      <c r="AH31" s="123"/>
      <c r="AI31" s="123"/>
      <c r="AJ31" s="123"/>
      <c r="AK31" s="123"/>
      <c r="AL31" s="123"/>
      <c r="AM31" s="124"/>
      <c r="AO31" s="12"/>
      <c r="AP31" s="12"/>
      <c r="AQ31" s="12"/>
      <c r="AR31" s="12"/>
      <c r="AS31" s="12"/>
    </row>
    <row r="32" spans="1:45">
      <c r="A32" s="12"/>
      <c r="B32" s="108" t="str">
        <f t="shared" si="3"/>
        <v/>
      </c>
      <c r="C32" s="108"/>
      <c r="D32" s="108"/>
      <c r="E32" s="108"/>
      <c r="F32" s="108"/>
      <c r="G32" s="108"/>
      <c r="H32" s="75" t="str">
        <f t="shared" si="4"/>
        <v/>
      </c>
      <c r="I32" s="80"/>
      <c r="J32" s="80"/>
      <c r="K32" s="80"/>
      <c r="L32" s="80"/>
      <c r="M32" s="80"/>
      <c r="N32" s="80"/>
      <c r="O32" s="80"/>
      <c r="P32" s="75" t="str">
        <f t="shared" si="5"/>
        <v/>
      </c>
      <c r="Q32" s="75"/>
      <c r="R32" s="75"/>
      <c r="S32" s="75"/>
      <c r="T32" s="75"/>
      <c r="U32" s="75"/>
      <c r="V32" s="75"/>
      <c r="W32" s="75"/>
      <c r="X32" s="121"/>
      <c r="Y32" s="121"/>
      <c r="Z32" s="121"/>
      <c r="AA32" s="121"/>
      <c r="AB32" s="121"/>
      <c r="AC32" s="121"/>
      <c r="AD32" s="121"/>
      <c r="AE32" s="121"/>
      <c r="AF32" s="122" t="str">
        <f t="shared" si="6"/>
        <v/>
      </c>
      <c r="AG32" s="123"/>
      <c r="AH32" s="123"/>
      <c r="AI32" s="123"/>
      <c r="AJ32" s="123"/>
      <c r="AK32" s="123"/>
      <c r="AL32" s="123"/>
      <c r="AM32" s="124"/>
      <c r="AO32" s="12"/>
      <c r="AP32" s="12"/>
      <c r="AQ32" s="12"/>
      <c r="AR32" s="12"/>
      <c r="AS32" s="12"/>
    </row>
    <row r="33" spans="1:45">
      <c r="A33" s="12"/>
      <c r="B33" s="108" t="str">
        <f t="shared" si="3"/>
        <v/>
      </c>
      <c r="C33" s="108"/>
      <c r="D33" s="108"/>
      <c r="E33" s="108"/>
      <c r="F33" s="108"/>
      <c r="G33" s="108"/>
      <c r="H33" s="75" t="str">
        <f t="shared" si="4"/>
        <v/>
      </c>
      <c r="I33" s="80"/>
      <c r="J33" s="80"/>
      <c r="K33" s="80"/>
      <c r="L33" s="80"/>
      <c r="M33" s="80"/>
      <c r="N33" s="80"/>
      <c r="O33" s="80"/>
      <c r="P33" s="75" t="str">
        <f t="shared" si="5"/>
        <v/>
      </c>
      <c r="Q33" s="75"/>
      <c r="R33" s="75"/>
      <c r="S33" s="75"/>
      <c r="T33" s="75"/>
      <c r="U33" s="75"/>
      <c r="V33" s="75"/>
      <c r="W33" s="75"/>
      <c r="X33" s="121"/>
      <c r="Y33" s="121"/>
      <c r="Z33" s="121"/>
      <c r="AA33" s="121"/>
      <c r="AB33" s="121"/>
      <c r="AC33" s="121"/>
      <c r="AD33" s="121"/>
      <c r="AE33" s="121"/>
      <c r="AF33" s="122" t="str">
        <f t="shared" si="6"/>
        <v/>
      </c>
      <c r="AG33" s="123"/>
      <c r="AH33" s="123"/>
      <c r="AI33" s="123"/>
      <c r="AJ33" s="123"/>
      <c r="AK33" s="123"/>
      <c r="AL33" s="123"/>
      <c r="AM33" s="124"/>
      <c r="AO33" s="12"/>
      <c r="AP33" s="12"/>
      <c r="AQ33" s="12"/>
      <c r="AR33" s="12"/>
      <c r="AS33" s="12"/>
    </row>
    <row r="34" spans="1:45">
      <c r="A34" s="12"/>
      <c r="B34" s="108" t="str">
        <f t="shared" si="3"/>
        <v/>
      </c>
      <c r="C34" s="108"/>
      <c r="D34" s="108"/>
      <c r="E34" s="108"/>
      <c r="F34" s="108"/>
      <c r="G34" s="108"/>
      <c r="H34" s="75" t="str">
        <f t="shared" si="4"/>
        <v/>
      </c>
      <c r="I34" s="80"/>
      <c r="J34" s="80"/>
      <c r="K34" s="80"/>
      <c r="L34" s="80"/>
      <c r="M34" s="80"/>
      <c r="N34" s="80"/>
      <c r="O34" s="80"/>
      <c r="P34" s="75" t="str">
        <f t="shared" si="5"/>
        <v/>
      </c>
      <c r="Q34" s="75"/>
      <c r="R34" s="75"/>
      <c r="S34" s="75"/>
      <c r="T34" s="75"/>
      <c r="U34" s="75"/>
      <c r="V34" s="75"/>
      <c r="W34" s="75"/>
      <c r="X34" s="121"/>
      <c r="Y34" s="121"/>
      <c r="Z34" s="121"/>
      <c r="AA34" s="121"/>
      <c r="AB34" s="121"/>
      <c r="AC34" s="121"/>
      <c r="AD34" s="121"/>
      <c r="AE34" s="121"/>
      <c r="AF34" s="122" t="str">
        <f t="shared" si="6"/>
        <v/>
      </c>
      <c r="AG34" s="123"/>
      <c r="AH34" s="123"/>
      <c r="AI34" s="123"/>
      <c r="AJ34" s="123"/>
      <c r="AK34" s="123"/>
      <c r="AL34" s="123"/>
      <c r="AM34" s="124"/>
      <c r="AO34" s="12"/>
      <c r="AP34" s="12"/>
      <c r="AQ34" s="12"/>
      <c r="AR34" s="12"/>
      <c r="AS34" s="12"/>
    </row>
    <row r="35" spans="1:45">
      <c r="A35" s="12"/>
      <c r="B35" s="108" t="str">
        <f t="shared" si="3"/>
        <v/>
      </c>
      <c r="C35" s="108"/>
      <c r="D35" s="108"/>
      <c r="E35" s="108"/>
      <c r="F35" s="108"/>
      <c r="G35" s="108"/>
      <c r="H35" s="75" t="str">
        <f t="shared" si="4"/>
        <v/>
      </c>
      <c r="I35" s="80"/>
      <c r="J35" s="80"/>
      <c r="K35" s="80"/>
      <c r="L35" s="80"/>
      <c r="M35" s="80"/>
      <c r="N35" s="80"/>
      <c r="O35" s="80"/>
      <c r="P35" s="75" t="str">
        <f t="shared" si="5"/>
        <v/>
      </c>
      <c r="Q35" s="75"/>
      <c r="R35" s="75"/>
      <c r="S35" s="75"/>
      <c r="T35" s="75"/>
      <c r="U35" s="75"/>
      <c r="V35" s="75"/>
      <c r="W35" s="75"/>
      <c r="X35" s="121"/>
      <c r="Y35" s="121"/>
      <c r="Z35" s="121"/>
      <c r="AA35" s="121"/>
      <c r="AB35" s="121"/>
      <c r="AC35" s="121"/>
      <c r="AD35" s="121"/>
      <c r="AE35" s="121"/>
      <c r="AF35" s="122" t="str">
        <f t="shared" si="6"/>
        <v/>
      </c>
      <c r="AG35" s="123"/>
      <c r="AH35" s="123"/>
      <c r="AI35" s="123"/>
      <c r="AJ35" s="123"/>
      <c r="AK35" s="123"/>
      <c r="AL35" s="123"/>
      <c r="AM35" s="124"/>
      <c r="AO35" s="12"/>
      <c r="AP35" s="12"/>
      <c r="AQ35" s="12"/>
      <c r="AR35" s="12"/>
      <c r="AS35" s="12"/>
    </row>
    <row r="36" spans="1:45">
      <c r="A36" s="12"/>
      <c r="B36" s="108" t="str">
        <f t="shared" si="3"/>
        <v/>
      </c>
      <c r="C36" s="108"/>
      <c r="D36" s="108"/>
      <c r="E36" s="108"/>
      <c r="F36" s="108"/>
      <c r="G36" s="108"/>
      <c r="H36" s="75" t="str">
        <f t="shared" si="4"/>
        <v/>
      </c>
      <c r="I36" s="80"/>
      <c r="J36" s="80"/>
      <c r="K36" s="80"/>
      <c r="L36" s="80"/>
      <c r="M36" s="80"/>
      <c r="N36" s="80"/>
      <c r="O36" s="80"/>
      <c r="P36" s="75" t="str">
        <f t="shared" si="5"/>
        <v/>
      </c>
      <c r="Q36" s="75"/>
      <c r="R36" s="75"/>
      <c r="S36" s="75"/>
      <c r="T36" s="75"/>
      <c r="U36" s="75"/>
      <c r="V36" s="75"/>
      <c r="W36" s="75"/>
      <c r="X36" s="121"/>
      <c r="Y36" s="121"/>
      <c r="Z36" s="121"/>
      <c r="AA36" s="121"/>
      <c r="AB36" s="121"/>
      <c r="AC36" s="121"/>
      <c r="AD36" s="121"/>
      <c r="AE36" s="121"/>
      <c r="AF36" s="122" t="str">
        <f t="shared" si="6"/>
        <v/>
      </c>
      <c r="AG36" s="123"/>
      <c r="AH36" s="123"/>
      <c r="AI36" s="123"/>
      <c r="AJ36" s="123"/>
      <c r="AK36" s="123"/>
      <c r="AL36" s="123"/>
      <c r="AM36" s="124"/>
      <c r="AO36" s="12"/>
      <c r="AP36" s="12"/>
      <c r="AQ36" s="12"/>
      <c r="AR36" s="12"/>
      <c r="AS36" s="12"/>
    </row>
    <row r="37" spans="1:45">
      <c r="A37" s="12"/>
      <c r="B37" s="108" t="str">
        <f t="shared" si="3"/>
        <v/>
      </c>
      <c r="C37" s="108"/>
      <c r="D37" s="108"/>
      <c r="E37" s="108"/>
      <c r="F37" s="108"/>
      <c r="G37" s="108"/>
      <c r="H37" s="75" t="str">
        <f t="shared" si="4"/>
        <v/>
      </c>
      <c r="I37" s="80"/>
      <c r="J37" s="80"/>
      <c r="K37" s="80"/>
      <c r="L37" s="80"/>
      <c r="M37" s="80"/>
      <c r="N37" s="80"/>
      <c r="O37" s="80"/>
      <c r="P37" s="75" t="str">
        <f t="shared" si="5"/>
        <v/>
      </c>
      <c r="Q37" s="75"/>
      <c r="R37" s="75"/>
      <c r="S37" s="75"/>
      <c r="T37" s="75"/>
      <c r="U37" s="75"/>
      <c r="V37" s="75"/>
      <c r="W37" s="75"/>
      <c r="X37" s="121"/>
      <c r="Y37" s="121"/>
      <c r="Z37" s="121"/>
      <c r="AA37" s="121"/>
      <c r="AB37" s="121"/>
      <c r="AC37" s="121"/>
      <c r="AD37" s="121"/>
      <c r="AE37" s="121"/>
      <c r="AF37" s="122" t="str">
        <f t="shared" si="6"/>
        <v/>
      </c>
      <c r="AG37" s="123"/>
      <c r="AH37" s="123"/>
      <c r="AI37" s="123"/>
      <c r="AJ37" s="123"/>
      <c r="AK37" s="123"/>
      <c r="AL37" s="123"/>
      <c r="AM37" s="124"/>
      <c r="AO37" s="12"/>
      <c r="AP37" s="12"/>
      <c r="AQ37" s="12"/>
      <c r="AR37" s="12"/>
      <c r="AS37" s="12"/>
    </row>
    <row r="38" spans="1:45">
      <c r="A38" s="12"/>
      <c r="B38" s="108" t="str">
        <f t="shared" si="3"/>
        <v/>
      </c>
      <c r="C38" s="108"/>
      <c r="D38" s="108"/>
      <c r="E38" s="108"/>
      <c r="F38" s="108"/>
      <c r="G38" s="108"/>
      <c r="H38" s="75" t="str">
        <f t="shared" si="4"/>
        <v/>
      </c>
      <c r="I38" s="80"/>
      <c r="J38" s="80"/>
      <c r="K38" s="80"/>
      <c r="L38" s="80"/>
      <c r="M38" s="80"/>
      <c r="N38" s="80"/>
      <c r="O38" s="80"/>
      <c r="P38" s="75" t="str">
        <f t="shared" si="5"/>
        <v/>
      </c>
      <c r="Q38" s="75"/>
      <c r="R38" s="75"/>
      <c r="S38" s="75"/>
      <c r="T38" s="75"/>
      <c r="U38" s="75"/>
      <c r="V38" s="75"/>
      <c r="W38" s="75"/>
      <c r="X38" s="121"/>
      <c r="Y38" s="121"/>
      <c r="Z38" s="121"/>
      <c r="AA38" s="121"/>
      <c r="AB38" s="121"/>
      <c r="AC38" s="121"/>
      <c r="AD38" s="121"/>
      <c r="AE38" s="121"/>
      <c r="AF38" s="122" t="str">
        <f t="shared" si="6"/>
        <v/>
      </c>
      <c r="AG38" s="123"/>
      <c r="AH38" s="123"/>
      <c r="AI38" s="123"/>
      <c r="AJ38" s="123"/>
      <c r="AK38" s="123"/>
      <c r="AL38" s="123"/>
      <c r="AM38" s="124"/>
      <c r="AO38" s="12"/>
      <c r="AP38" s="12"/>
      <c r="AQ38" s="12"/>
      <c r="AR38" s="12"/>
      <c r="AS38" s="12"/>
    </row>
    <row r="39" spans="1:45">
      <c r="A39" s="12"/>
      <c r="B39" s="108" t="str">
        <f t="shared" si="3"/>
        <v/>
      </c>
      <c r="C39" s="108"/>
      <c r="D39" s="108"/>
      <c r="E39" s="108"/>
      <c r="F39" s="108"/>
      <c r="G39" s="108"/>
      <c r="H39" s="75" t="str">
        <f t="shared" si="4"/>
        <v/>
      </c>
      <c r="I39" s="80"/>
      <c r="J39" s="80"/>
      <c r="K39" s="80"/>
      <c r="L39" s="80"/>
      <c r="M39" s="80"/>
      <c r="N39" s="80"/>
      <c r="O39" s="80"/>
      <c r="P39" s="75" t="str">
        <f t="shared" si="5"/>
        <v/>
      </c>
      <c r="Q39" s="75"/>
      <c r="R39" s="75"/>
      <c r="S39" s="75"/>
      <c r="T39" s="75"/>
      <c r="U39" s="75"/>
      <c r="V39" s="75"/>
      <c r="W39" s="75"/>
      <c r="X39" s="121"/>
      <c r="Y39" s="121"/>
      <c r="Z39" s="121"/>
      <c r="AA39" s="121"/>
      <c r="AB39" s="121"/>
      <c r="AC39" s="121"/>
      <c r="AD39" s="121"/>
      <c r="AE39" s="121"/>
      <c r="AF39" s="122" t="str">
        <f t="shared" si="6"/>
        <v/>
      </c>
      <c r="AG39" s="123"/>
      <c r="AH39" s="123"/>
      <c r="AI39" s="123"/>
      <c r="AJ39" s="123"/>
      <c r="AK39" s="123"/>
      <c r="AL39" s="123"/>
      <c r="AM39" s="124"/>
      <c r="AO39" s="12"/>
      <c r="AP39" s="12"/>
      <c r="AQ39" s="12"/>
      <c r="AR39" s="12"/>
      <c r="AS39" s="12"/>
    </row>
    <row r="40" spans="1:45">
      <c r="A40" s="12"/>
      <c r="B40" s="108" t="str">
        <f t="shared" si="3"/>
        <v/>
      </c>
      <c r="C40" s="108"/>
      <c r="D40" s="108"/>
      <c r="E40" s="108"/>
      <c r="F40" s="108"/>
      <c r="G40" s="108"/>
      <c r="H40" s="75" t="str">
        <f t="shared" si="4"/>
        <v/>
      </c>
      <c r="I40" s="80"/>
      <c r="J40" s="80"/>
      <c r="K40" s="80"/>
      <c r="L40" s="80"/>
      <c r="M40" s="80"/>
      <c r="N40" s="80"/>
      <c r="O40" s="80"/>
      <c r="P40" s="75" t="str">
        <f t="shared" si="5"/>
        <v/>
      </c>
      <c r="Q40" s="75"/>
      <c r="R40" s="75"/>
      <c r="S40" s="75"/>
      <c r="T40" s="75"/>
      <c r="U40" s="75"/>
      <c r="V40" s="75"/>
      <c r="W40" s="75"/>
      <c r="X40" s="121"/>
      <c r="Y40" s="121"/>
      <c r="Z40" s="121"/>
      <c r="AA40" s="121"/>
      <c r="AB40" s="121"/>
      <c r="AC40" s="121"/>
      <c r="AD40" s="121"/>
      <c r="AE40" s="121"/>
      <c r="AF40" s="122" t="str">
        <f t="shared" si="6"/>
        <v/>
      </c>
      <c r="AG40" s="123"/>
      <c r="AH40" s="123"/>
      <c r="AI40" s="123"/>
      <c r="AJ40" s="123"/>
      <c r="AK40" s="123"/>
      <c r="AL40" s="123"/>
      <c r="AM40" s="124"/>
    </row>
    <row r="41" spans="1:45">
      <c r="A41" s="12"/>
      <c r="B41" s="108" t="str">
        <f t="shared" si="3"/>
        <v/>
      </c>
      <c r="C41" s="108"/>
      <c r="D41" s="108"/>
      <c r="E41" s="108"/>
      <c r="F41" s="108"/>
      <c r="G41" s="108"/>
      <c r="H41" s="75" t="str">
        <f t="shared" si="4"/>
        <v/>
      </c>
      <c r="I41" s="80"/>
      <c r="J41" s="80"/>
      <c r="K41" s="80"/>
      <c r="L41" s="80"/>
      <c r="M41" s="80"/>
      <c r="N41" s="80"/>
      <c r="O41" s="80"/>
      <c r="P41" s="75" t="str">
        <f t="shared" si="5"/>
        <v/>
      </c>
      <c r="Q41" s="75"/>
      <c r="R41" s="75"/>
      <c r="S41" s="75"/>
      <c r="T41" s="75"/>
      <c r="U41" s="75"/>
      <c r="V41" s="75"/>
      <c r="W41" s="75"/>
      <c r="X41" s="121"/>
      <c r="Y41" s="121"/>
      <c r="Z41" s="121"/>
      <c r="AA41" s="121"/>
      <c r="AB41" s="121"/>
      <c r="AC41" s="121"/>
      <c r="AD41" s="121"/>
      <c r="AE41" s="121"/>
      <c r="AF41" s="122" t="str">
        <f t="shared" si="6"/>
        <v/>
      </c>
      <c r="AG41" s="123"/>
      <c r="AH41" s="123"/>
      <c r="AI41" s="123"/>
      <c r="AJ41" s="123"/>
      <c r="AK41" s="123"/>
      <c r="AL41" s="123"/>
      <c r="AM41" s="124"/>
    </row>
    <row r="42" spans="1:45">
      <c r="A42" s="12"/>
      <c r="B42" s="108" t="str">
        <f t="shared" si="3"/>
        <v/>
      </c>
      <c r="C42" s="108"/>
      <c r="D42" s="108"/>
      <c r="E42" s="108"/>
      <c r="F42" s="108"/>
      <c r="G42" s="108"/>
      <c r="H42" s="75" t="str">
        <f t="shared" si="4"/>
        <v/>
      </c>
      <c r="I42" s="80"/>
      <c r="J42" s="80"/>
      <c r="K42" s="80"/>
      <c r="L42" s="80"/>
      <c r="M42" s="80"/>
      <c r="N42" s="80"/>
      <c r="O42" s="80"/>
      <c r="P42" s="75" t="str">
        <f t="shared" si="5"/>
        <v/>
      </c>
      <c r="Q42" s="75"/>
      <c r="R42" s="75"/>
      <c r="S42" s="75"/>
      <c r="T42" s="75"/>
      <c r="U42" s="75"/>
      <c r="V42" s="75"/>
      <c r="W42" s="75"/>
      <c r="X42" s="121"/>
      <c r="Y42" s="121"/>
      <c r="Z42" s="121"/>
      <c r="AA42" s="121"/>
      <c r="AB42" s="121"/>
      <c r="AC42" s="121"/>
      <c r="AD42" s="121"/>
      <c r="AE42" s="121"/>
      <c r="AF42" s="122" t="str">
        <f t="shared" si="6"/>
        <v/>
      </c>
      <c r="AG42" s="123"/>
      <c r="AH42" s="123"/>
      <c r="AI42" s="123"/>
      <c r="AJ42" s="123"/>
      <c r="AK42" s="123"/>
      <c r="AL42" s="123"/>
      <c r="AM42" s="124"/>
      <c r="AO42" s="12"/>
      <c r="AP42" s="12"/>
      <c r="AQ42" s="12"/>
      <c r="AR42" s="12"/>
      <c r="AS42" s="12"/>
    </row>
    <row r="43" spans="1:45">
      <c r="A43" s="12"/>
      <c r="B43" s="108" t="str">
        <f t="shared" si="3"/>
        <v/>
      </c>
      <c r="C43" s="108"/>
      <c r="D43" s="108"/>
      <c r="E43" s="108"/>
      <c r="F43" s="108"/>
      <c r="G43" s="108"/>
      <c r="H43" s="75" t="str">
        <f t="shared" si="4"/>
        <v/>
      </c>
      <c r="I43" s="80"/>
      <c r="J43" s="80"/>
      <c r="K43" s="80"/>
      <c r="L43" s="80"/>
      <c r="M43" s="80"/>
      <c r="N43" s="80"/>
      <c r="O43" s="80"/>
      <c r="P43" s="75" t="str">
        <f t="shared" si="5"/>
        <v/>
      </c>
      <c r="Q43" s="75"/>
      <c r="R43" s="75"/>
      <c r="S43" s="75"/>
      <c r="T43" s="75"/>
      <c r="U43" s="75"/>
      <c r="V43" s="75"/>
      <c r="W43" s="75"/>
      <c r="X43" s="121"/>
      <c r="Y43" s="121"/>
      <c r="Z43" s="121"/>
      <c r="AA43" s="121"/>
      <c r="AB43" s="121"/>
      <c r="AC43" s="121"/>
      <c r="AD43" s="121"/>
      <c r="AE43" s="121"/>
      <c r="AF43" s="122" t="str">
        <f t="shared" si="6"/>
        <v/>
      </c>
      <c r="AG43" s="123"/>
      <c r="AH43" s="123"/>
      <c r="AI43" s="123"/>
      <c r="AJ43" s="123"/>
      <c r="AK43" s="123"/>
      <c r="AL43" s="123"/>
      <c r="AM43" s="124"/>
      <c r="AO43" s="12"/>
      <c r="AP43" s="12"/>
      <c r="AQ43" s="12"/>
      <c r="AR43" s="12"/>
      <c r="AS43" s="12"/>
    </row>
    <row r="44" spans="1: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  <row r="45" spans="1:45" hidden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5" hidden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5" hidden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45" hidden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hidden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</sheetData>
  <sheetProtection sheet="1" objects="1" scenarios="1"/>
  <mergeCells count="250">
    <mergeCell ref="AF37:AM37"/>
    <mergeCell ref="AF38:AM38"/>
    <mergeCell ref="AF39:AM39"/>
    <mergeCell ref="AF40:AM40"/>
    <mergeCell ref="AF41:AM41"/>
    <mergeCell ref="AF42:AM42"/>
    <mergeCell ref="AF43:AM43"/>
    <mergeCell ref="X28:AE28"/>
    <mergeCell ref="AF28:AM28"/>
    <mergeCell ref="AF29:AM29"/>
    <mergeCell ref="AF30:AM30"/>
    <mergeCell ref="AF31:AM31"/>
    <mergeCell ref="AF32:AM32"/>
    <mergeCell ref="AF33:AM33"/>
    <mergeCell ref="AF34:AM34"/>
    <mergeCell ref="AF35:AM35"/>
    <mergeCell ref="AF36:AM36"/>
    <mergeCell ref="AA22:AC22"/>
    <mergeCell ref="X37:AE37"/>
    <mergeCell ref="X38:AE38"/>
    <mergeCell ref="X39:AE39"/>
    <mergeCell ref="X40:AE40"/>
    <mergeCell ref="X41:AE41"/>
    <mergeCell ref="X42:AE42"/>
    <mergeCell ref="X43:AE43"/>
    <mergeCell ref="X29:AE29"/>
    <mergeCell ref="X30:AE30"/>
    <mergeCell ref="X31:AE31"/>
    <mergeCell ref="X32:AE32"/>
    <mergeCell ref="X33:AE33"/>
    <mergeCell ref="X34:AE34"/>
    <mergeCell ref="X35:AE35"/>
    <mergeCell ref="X36:AE36"/>
    <mergeCell ref="X25:Y25"/>
    <mergeCell ref="X26:Y26"/>
    <mergeCell ref="B17:G17"/>
    <mergeCell ref="B18:G18"/>
    <mergeCell ref="L7:S7"/>
    <mergeCell ref="L9:S9"/>
    <mergeCell ref="L10:S10"/>
    <mergeCell ref="L11:S11"/>
    <mergeCell ref="L12:S12"/>
    <mergeCell ref="L13:S13"/>
    <mergeCell ref="B10:G10"/>
    <mergeCell ref="B11:G11"/>
    <mergeCell ref="B12:G12"/>
    <mergeCell ref="B13:G13"/>
    <mergeCell ref="B14:G14"/>
    <mergeCell ref="B15:G15"/>
    <mergeCell ref="H9:K9"/>
    <mergeCell ref="H10:K10"/>
    <mergeCell ref="H11:K11"/>
    <mergeCell ref="Y13:Z13"/>
    <mergeCell ref="T8:X8"/>
    <mergeCell ref="B2:F2"/>
    <mergeCell ref="G2:S2"/>
    <mergeCell ref="B8:G8"/>
    <mergeCell ref="B9:G9"/>
    <mergeCell ref="B5:G5"/>
    <mergeCell ref="B7:G7"/>
    <mergeCell ref="B16:G16"/>
    <mergeCell ref="Y15:Z15"/>
    <mergeCell ref="Y16:Z16"/>
    <mergeCell ref="Y17:Z17"/>
    <mergeCell ref="T4:U4"/>
    <mergeCell ref="O4:S4"/>
    <mergeCell ref="T7:X7"/>
    <mergeCell ref="Y7:Z7"/>
    <mergeCell ref="V4:W4"/>
    <mergeCell ref="B4:G4"/>
    <mergeCell ref="H4:N4"/>
    <mergeCell ref="H5:N5"/>
    <mergeCell ref="H13:K13"/>
    <mergeCell ref="T9:X9"/>
    <mergeCell ref="T10:X10"/>
    <mergeCell ref="T11:X11"/>
    <mergeCell ref="T12:X12"/>
    <mergeCell ref="L8:S8"/>
    <mergeCell ref="Y8:Z8"/>
    <mergeCell ref="X4:Y4"/>
    <mergeCell ref="H12:K12"/>
    <mergeCell ref="Y9:Z9"/>
    <mergeCell ref="Y10:Z10"/>
    <mergeCell ref="Y11:Z11"/>
    <mergeCell ref="Y12:Z12"/>
    <mergeCell ref="H18:K18"/>
    <mergeCell ref="L14:S14"/>
    <mergeCell ref="L15:S15"/>
    <mergeCell ref="L16:S16"/>
    <mergeCell ref="L17:S17"/>
    <mergeCell ref="L18:S18"/>
    <mergeCell ref="H14:K14"/>
    <mergeCell ref="H15:K15"/>
    <mergeCell ref="H16:K16"/>
    <mergeCell ref="H17:K17"/>
    <mergeCell ref="P34:W34"/>
    <mergeCell ref="H32:O32"/>
    <mergeCell ref="H35:O35"/>
    <mergeCell ref="H29:O29"/>
    <mergeCell ref="P29:W29"/>
    <mergeCell ref="H30:O30"/>
    <mergeCell ref="P30:W30"/>
    <mergeCell ref="B25:G25"/>
    <mergeCell ref="O25:S25"/>
    <mergeCell ref="T25:U25"/>
    <mergeCell ref="B43:G43"/>
    <mergeCell ref="B32:G32"/>
    <mergeCell ref="B33:G33"/>
    <mergeCell ref="B34:G34"/>
    <mergeCell ref="B35:G35"/>
    <mergeCell ref="B36:G36"/>
    <mergeCell ref="B37:G37"/>
    <mergeCell ref="B28:G28"/>
    <mergeCell ref="B29:G29"/>
    <mergeCell ref="B30:G30"/>
    <mergeCell ref="B31:G31"/>
    <mergeCell ref="B38:G38"/>
    <mergeCell ref="B39:G39"/>
    <mergeCell ref="B40:G40"/>
    <mergeCell ref="B41:G41"/>
    <mergeCell ref="B42:G42"/>
    <mergeCell ref="B26:U26"/>
    <mergeCell ref="AD15:AF15"/>
    <mergeCell ref="AD7:AF7"/>
    <mergeCell ref="AD8:AF8"/>
    <mergeCell ref="AD9:AF9"/>
    <mergeCell ref="AD10:AF10"/>
    <mergeCell ref="AD11:AF11"/>
    <mergeCell ref="AD12:AF12"/>
    <mergeCell ref="AD13:AF13"/>
    <mergeCell ref="AD14:AF14"/>
    <mergeCell ref="AD17:AF17"/>
    <mergeCell ref="AA15:AC15"/>
    <mergeCell ref="B22:G22"/>
    <mergeCell ref="L19:S19"/>
    <mergeCell ref="L20:S20"/>
    <mergeCell ref="B19:G19"/>
    <mergeCell ref="B20:G20"/>
    <mergeCell ref="B21:G21"/>
    <mergeCell ref="H19:K19"/>
    <mergeCell ref="H20:K20"/>
    <mergeCell ref="H21:K21"/>
    <mergeCell ref="H22:K22"/>
    <mergeCell ref="V25:W25"/>
    <mergeCell ref="Y14:Z14"/>
    <mergeCell ref="AG15:AL15"/>
    <mergeCell ref="AG16:AL16"/>
    <mergeCell ref="AG9:AL9"/>
    <mergeCell ref="AG10:AL10"/>
    <mergeCell ref="AG2:AL2"/>
    <mergeCell ref="H28:O28"/>
    <mergeCell ref="P28:W28"/>
    <mergeCell ref="T19:X19"/>
    <mergeCell ref="T20:X20"/>
    <mergeCell ref="T21:X21"/>
    <mergeCell ref="T22:X22"/>
    <mergeCell ref="H7:K7"/>
    <mergeCell ref="H8:K8"/>
    <mergeCell ref="T13:X13"/>
    <mergeCell ref="T14:X14"/>
    <mergeCell ref="T15:X15"/>
    <mergeCell ref="T16:X16"/>
    <mergeCell ref="T17:X17"/>
    <mergeCell ref="T18:X18"/>
    <mergeCell ref="O5:U5"/>
    <mergeCell ref="V5:W5"/>
    <mergeCell ref="X5:Y5"/>
    <mergeCell ref="AG19:AL19"/>
    <mergeCell ref="V26:W26"/>
    <mergeCell ref="AO5:AR5"/>
    <mergeCell ref="AO9:AR9"/>
    <mergeCell ref="AO10:AR10"/>
    <mergeCell ref="AO11:AR11"/>
    <mergeCell ref="AO12:AR12"/>
    <mergeCell ref="AO13:AR13"/>
    <mergeCell ref="AO14:AR14"/>
    <mergeCell ref="AA7:AC7"/>
    <mergeCell ref="AA8:AC8"/>
    <mergeCell ref="AA9:AC9"/>
    <mergeCell ref="AA10:AC10"/>
    <mergeCell ref="AA11:AC11"/>
    <mergeCell ref="AA12:AC12"/>
    <mergeCell ref="AA13:AC13"/>
    <mergeCell ref="AA14:AC14"/>
    <mergeCell ref="AO7:AR7"/>
    <mergeCell ref="AO8:AR8"/>
    <mergeCell ref="AG11:AL11"/>
    <mergeCell ref="AG12:AL12"/>
    <mergeCell ref="AG13:AL13"/>
    <mergeCell ref="AG14:AL14"/>
    <mergeCell ref="H43:O43"/>
    <mergeCell ref="P43:W43"/>
    <mergeCell ref="P38:W38"/>
    <mergeCell ref="H39:O39"/>
    <mergeCell ref="P39:W39"/>
    <mergeCell ref="H40:O40"/>
    <mergeCell ref="P40:W40"/>
    <mergeCell ref="H38:O38"/>
    <mergeCell ref="H41:O41"/>
    <mergeCell ref="P41:W41"/>
    <mergeCell ref="H42:O42"/>
    <mergeCell ref="P42:W42"/>
    <mergeCell ref="H37:O37"/>
    <mergeCell ref="P37:W37"/>
    <mergeCell ref="L21:S21"/>
    <mergeCell ref="L22:S22"/>
    <mergeCell ref="AO4:AR4"/>
    <mergeCell ref="Z5:AC5"/>
    <mergeCell ref="AD19:AF19"/>
    <mergeCell ref="AD20:AF20"/>
    <mergeCell ref="AD21:AF21"/>
    <mergeCell ref="AD22:AF22"/>
    <mergeCell ref="AG7:AL7"/>
    <mergeCell ref="AG8:AL8"/>
    <mergeCell ref="Y22:Z22"/>
    <mergeCell ref="AO15:AR15"/>
    <mergeCell ref="AO16:AR16"/>
    <mergeCell ref="AO17:AR17"/>
    <mergeCell ref="AO18:AR18"/>
    <mergeCell ref="AO19:AR19"/>
    <mergeCell ref="AO20:AR20"/>
    <mergeCell ref="AO21:AR21"/>
    <mergeCell ref="AO22:AR22"/>
    <mergeCell ref="AG20:AL20"/>
    <mergeCell ref="AG21:AL21"/>
    <mergeCell ref="AG22:AL22"/>
    <mergeCell ref="AG17:AL17"/>
    <mergeCell ref="AA16:AC16"/>
    <mergeCell ref="AA17:AC17"/>
    <mergeCell ref="AA18:AC18"/>
    <mergeCell ref="AD16:AF16"/>
    <mergeCell ref="P35:W35"/>
    <mergeCell ref="H36:O36"/>
    <mergeCell ref="P36:W36"/>
    <mergeCell ref="H34:O34"/>
    <mergeCell ref="P32:W32"/>
    <mergeCell ref="H33:O33"/>
    <mergeCell ref="P33:W33"/>
    <mergeCell ref="AD18:AF18"/>
    <mergeCell ref="AA19:AC19"/>
    <mergeCell ref="AA20:AC20"/>
    <mergeCell ref="AA21:AC21"/>
    <mergeCell ref="H31:O31"/>
    <mergeCell ref="P31:W31"/>
    <mergeCell ref="H25:N25"/>
    <mergeCell ref="Y18:Z18"/>
    <mergeCell ref="Y19:Z19"/>
    <mergeCell ref="Y20:Z20"/>
    <mergeCell ref="Y21:Z21"/>
    <mergeCell ref="AG18:AL18"/>
  </mergeCells>
  <conditionalFormatting sqref="X29">
    <cfRule type="expression" dxfId="14" priority="35">
      <formula>$X$29&gt;$P$29</formula>
    </cfRule>
  </conditionalFormatting>
  <conditionalFormatting sqref="AF29:AF43">
    <cfRule type="expression" dxfId="13" priority="34">
      <formula>$AF$29&gt;$H$29</formula>
    </cfRule>
  </conditionalFormatting>
  <conditionalFormatting sqref="X31">
    <cfRule type="expression" dxfId="12" priority="29">
      <formula>$X$31&gt;$P$31</formula>
    </cfRule>
  </conditionalFormatting>
  <conditionalFormatting sqref="X32">
    <cfRule type="expression" dxfId="11" priority="24">
      <formula>$X$32&gt;$P$32</formula>
    </cfRule>
  </conditionalFormatting>
  <conditionalFormatting sqref="X33">
    <cfRule type="expression" dxfId="10" priority="22">
      <formula>$X$33&gt;$P$33</formula>
    </cfRule>
  </conditionalFormatting>
  <conditionalFormatting sqref="X34">
    <cfRule type="expression" dxfId="9" priority="20">
      <formula>$X$34&gt;$P$34</formula>
    </cfRule>
  </conditionalFormatting>
  <conditionalFormatting sqref="X35">
    <cfRule type="expression" dxfId="8" priority="18">
      <formula>$X$35&gt;$P$35</formula>
    </cfRule>
  </conditionalFormatting>
  <conditionalFormatting sqref="X36">
    <cfRule type="expression" dxfId="7" priority="16">
      <formula>$X$36&gt;$P$36</formula>
    </cfRule>
  </conditionalFormatting>
  <conditionalFormatting sqref="X37">
    <cfRule type="expression" dxfId="6" priority="14">
      <formula>$X$37&gt;$P$37</formula>
    </cfRule>
  </conditionalFormatting>
  <conditionalFormatting sqref="X38">
    <cfRule type="expression" dxfId="5" priority="12">
      <formula>$X$38&gt;$P$38</formula>
    </cfRule>
  </conditionalFormatting>
  <conditionalFormatting sqref="X39">
    <cfRule type="expression" dxfId="4" priority="10">
      <formula>$X$39&gt;$P$39</formula>
    </cfRule>
  </conditionalFormatting>
  <conditionalFormatting sqref="X40">
    <cfRule type="expression" dxfId="3" priority="8">
      <formula>$X$40&gt;$P$40</formula>
    </cfRule>
  </conditionalFormatting>
  <conditionalFormatting sqref="X41">
    <cfRule type="expression" dxfId="2" priority="6">
      <formula>$X$41&gt;$P$41</formula>
    </cfRule>
  </conditionalFormatting>
  <conditionalFormatting sqref="X42">
    <cfRule type="expression" dxfId="1" priority="4">
      <formula>$X$42&gt;$P$42</formula>
    </cfRule>
  </conditionalFormatting>
  <conditionalFormatting sqref="X43">
    <cfRule type="expression" dxfId="0" priority="2">
      <formula>$X$43&gt;$P$43</formula>
    </cfRule>
  </conditionalFormatting>
  <dataValidations count="1">
    <dataValidation type="list" allowBlank="1" showInputMessage="1" showErrorMessage="1" sqref="X4:Y4 AC6 X25:Y25">
      <formula1>"No, Yes"</formula1>
    </dataValidation>
  </dataValidations>
  <hyperlinks>
    <hyperlink ref="Z5:AC5" location="'Hm Info'!A1" display="see Hm tab"/>
  </hyperlinks>
  <pageMargins left="0.7" right="0.7" top="0.75" bottom="0.75" header="0.3" footer="0.3"/>
  <pageSetup orientation="portrait" verticalDpi="598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OAR!$B$5:$B$40</xm:f>
          </x14:formula1>
          <xm:sqref>B8:G22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F49"/>
  <sheetViews>
    <sheetView showGridLines="0" topLeftCell="A19" workbookViewId="0">
      <selection activeCell="BG25" sqref="BG25:BH25"/>
    </sheetView>
  </sheetViews>
  <sheetFormatPr defaultColWidth="0" defaultRowHeight="15" zeroHeight="1"/>
  <cols>
    <col min="1" max="84" width="2.85546875" customWidth="1"/>
    <col min="85" max="16384" width="9.140625" hidden="1"/>
  </cols>
  <sheetData>
    <row r="1" spans="1:8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</row>
    <row r="2" spans="1:8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CA2" s="12"/>
      <c r="CB2" s="12"/>
      <c r="CC2" s="12"/>
      <c r="CD2" s="12"/>
      <c r="CE2" s="12"/>
      <c r="CF2" s="12"/>
    </row>
    <row r="3" spans="1:84" ht="1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CA3" s="12"/>
      <c r="CB3" s="12"/>
      <c r="CC3" s="12"/>
      <c r="CD3" s="12"/>
      <c r="CE3" s="12"/>
      <c r="CF3" s="12"/>
    </row>
    <row r="4" spans="1:84" ht="15" customHeight="1">
      <c r="A4" s="12"/>
      <c r="B4" s="111" t="s">
        <v>69</v>
      </c>
      <c r="C4" s="110"/>
      <c r="D4" s="110"/>
      <c r="E4" s="110"/>
      <c r="F4" s="110"/>
      <c r="G4" s="110"/>
      <c r="H4" s="112"/>
      <c r="I4" s="112"/>
      <c r="J4" s="112"/>
      <c r="K4" s="112"/>
      <c r="L4" s="112"/>
      <c r="M4" s="112"/>
      <c r="N4" s="112"/>
      <c r="O4" s="110" t="s">
        <v>30</v>
      </c>
      <c r="P4" s="110"/>
      <c r="Q4" s="110"/>
      <c r="R4" s="110"/>
      <c r="S4" s="110"/>
      <c r="T4" s="112"/>
      <c r="U4" s="112"/>
      <c r="V4" s="110" t="s">
        <v>29</v>
      </c>
      <c r="W4" s="110"/>
      <c r="X4" s="112"/>
      <c r="Y4" s="115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11" t="s">
        <v>70</v>
      </c>
      <c r="AP4" s="110"/>
      <c r="AQ4" s="110"/>
      <c r="AR4" s="110"/>
      <c r="AS4" s="110"/>
      <c r="AT4" s="110"/>
      <c r="AU4" s="112"/>
      <c r="AV4" s="112"/>
      <c r="AW4" s="112"/>
      <c r="AX4" s="112"/>
      <c r="AY4" s="112"/>
      <c r="AZ4" s="112"/>
      <c r="BA4" s="112"/>
      <c r="BB4" s="110" t="s">
        <v>30</v>
      </c>
      <c r="BC4" s="110"/>
      <c r="BD4" s="110"/>
      <c r="BE4" s="110"/>
      <c r="BF4" s="110"/>
      <c r="BG4" s="112"/>
      <c r="BH4" s="112"/>
      <c r="BI4" s="110" t="s">
        <v>29</v>
      </c>
      <c r="BJ4" s="110"/>
      <c r="BK4" s="112"/>
      <c r="BL4" s="115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85" t="s">
        <v>80</v>
      </c>
      <c r="CC4" s="86"/>
      <c r="CD4" s="86"/>
      <c r="CE4" s="87"/>
      <c r="CF4" s="12"/>
    </row>
    <row r="5" spans="1:84" ht="15" customHeight="1" thickBot="1">
      <c r="A5" s="12"/>
      <c r="B5" s="118" t="s">
        <v>31</v>
      </c>
      <c r="C5" s="119"/>
      <c r="D5" s="119"/>
      <c r="E5" s="119"/>
      <c r="F5" s="119"/>
      <c r="G5" s="119"/>
      <c r="H5" s="114"/>
      <c r="I5" s="114"/>
      <c r="J5" s="114"/>
      <c r="K5" s="114"/>
      <c r="L5" s="114"/>
      <c r="M5" s="114"/>
      <c r="N5" s="114"/>
      <c r="O5" s="101"/>
      <c r="P5" s="102"/>
      <c r="Q5" s="102"/>
      <c r="R5" s="102"/>
      <c r="S5" s="102"/>
      <c r="T5" s="102"/>
      <c r="U5" s="102"/>
      <c r="V5" s="103" t="s">
        <v>41</v>
      </c>
      <c r="W5" s="104"/>
      <c r="X5" s="105"/>
      <c r="Y5" s="106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N5" s="12"/>
      <c r="AO5" s="118" t="s">
        <v>31</v>
      </c>
      <c r="AP5" s="119"/>
      <c r="AQ5" s="119"/>
      <c r="AR5" s="119"/>
      <c r="AS5" s="119"/>
      <c r="AT5" s="119"/>
      <c r="AU5" s="114"/>
      <c r="AV5" s="114"/>
      <c r="AW5" s="114"/>
      <c r="AX5" s="114"/>
      <c r="AY5" s="114"/>
      <c r="AZ5" s="114"/>
      <c r="BA5" s="114"/>
      <c r="BB5" s="101"/>
      <c r="BC5" s="102"/>
      <c r="BD5" s="102"/>
      <c r="BE5" s="102"/>
      <c r="BF5" s="102"/>
      <c r="BG5" s="102"/>
      <c r="BH5" s="102"/>
      <c r="BI5" s="103" t="s">
        <v>41</v>
      </c>
      <c r="BJ5" s="104"/>
      <c r="BK5" s="105"/>
      <c r="BL5" s="106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CA5" s="12"/>
      <c r="CB5" s="91" t="s">
        <v>42</v>
      </c>
      <c r="CC5" s="92"/>
      <c r="CD5" s="92"/>
      <c r="CE5" s="93"/>
      <c r="CF5" s="12"/>
    </row>
    <row r="6" spans="1:84" ht="7.5" customHeight="1">
      <c r="A6" s="12"/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4"/>
      <c r="X6" s="14"/>
      <c r="Y6" s="13"/>
      <c r="Z6" s="13"/>
      <c r="AA6" s="14"/>
      <c r="AB6" s="14"/>
      <c r="AC6" s="13"/>
      <c r="AD6" s="12"/>
      <c r="AE6" s="12"/>
      <c r="AF6" s="12"/>
      <c r="AG6" s="12"/>
      <c r="AH6" s="12"/>
      <c r="AI6" s="12"/>
      <c r="AJ6" s="12"/>
      <c r="AK6" s="12"/>
      <c r="AL6" s="12"/>
      <c r="AN6" s="12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3"/>
      <c r="AZ6" s="13"/>
      <c r="BA6" s="13"/>
      <c r="BB6" s="13"/>
      <c r="BC6" s="13"/>
      <c r="BD6" s="13"/>
      <c r="BE6" s="13"/>
      <c r="BF6" s="13"/>
      <c r="BG6" s="14"/>
      <c r="BH6" s="14"/>
      <c r="BI6" s="14"/>
      <c r="BJ6" s="14"/>
      <c r="BK6" s="14"/>
      <c r="BL6" s="13"/>
      <c r="BM6" s="13"/>
      <c r="BN6" s="14"/>
      <c r="BO6" s="14"/>
      <c r="BP6" s="13"/>
      <c r="BQ6" s="12"/>
      <c r="BR6" s="12"/>
      <c r="BS6" s="12"/>
      <c r="BT6" s="12"/>
      <c r="BU6" s="12"/>
      <c r="BV6" s="12"/>
      <c r="BW6" s="12"/>
      <c r="BX6" s="12"/>
      <c r="BY6" s="12"/>
      <c r="CA6" s="12"/>
      <c r="CB6" s="12"/>
      <c r="CC6" s="12"/>
      <c r="CD6" s="12"/>
      <c r="CE6" s="12"/>
      <c r="CF6" s="12"/>
    </row>
    <row r="7" spans="1:84">
      <c r="A7" s="12"/>
      <c r="B7" s="90" t="s">
        <v>0</v>
      </c>
      <c r="C7" s="90"/>
      <c r="D7" s="90"/>
      <c r="E7" s="90"/>
      <c r="F7" s="90"/>
      <c r="G7" s="90"/>
      <c r="H7" s="94" t="s">
        <v>34</v>
      </c>
      <c r="I7" s="95"/>
      <c r="J7" s="95"/>
      <c r="K7" s="95"/>
      <c r="L7" s="120" t="s">
        <v>35</v>
      </c>
      <c r="M7" s="120"/>
      <c r="N7" s="120"/>
      <c r="O7" s="120"/>
      <c r="P7" s="120"/>
      <c r="Q7" s="120"/>
      <c r="R7" s="120"/>
      <c r="S7" s="120"/>
      <c r="T7" s="90" t="s">
        <v>26</v>
      </c>
      <c r="U7" s="90"/>
      <c r="V7" s="90"/>
      <c r="W7" s="90"/>
      <c r="X7" s="90"/>
      <c r="Y7" s="113" t="s">
        <v>27</v>
      </c>
      <c r="Z7" s="113"/>
      <c r="AA7" s="94" t="s">
        <v>28</v>
      </c>
      <c r="AB7" s="95"/>
      <c r="AC7" s="96"/>
      <c r="AD7" s="90" t="s">
        <v>33</v>
      </c>
      <c r="AE7" s="90"/>
      <c r="AF7" s="90"/>
      <c r="AG7" s="90" t="s">
        <v>39</v>
      </c>
      <c r="AH7" s="90"/>
      <c r="AI7" s="90"/>
      <c r="AJ7" s="90"/>
      <c r="AK7" s="90"/>
      <c r="AL7" s="90"/>
      <c r="AM7" s="12"/>
      <c r="AN7" s="12"/>
      <c r="AO7" s="90" t="s">
        <v>0</v>
      </c>
      <c r="AP7" s="90"/>
      <c r="AQ7" s="90"/>
      <c r="AR7" s="90"/>
      <c r="AS7" s="90"/>
      <c r="AT7" s="90"/>
      <c r="AU7" s="94" t="s">
        <v>34</v>
      </c>
      <c r="AV7" s="95"/>
      <c r="AW7" s="95"/>
      <c r="AX7" s="95"/>
      <c r="AY7" s="120" t="s">
        <v>35</v>
      </c>
      <c r="AZ7" s="120"/>
      <c r="BA7" s="120"/>
      <c r="BB7" s="120"/>
      <c r="BC7" s="120"/>
      <c r="BD7" s="120"/>
      <c r="BE7" s="120"/>
      <c r="BF7" s="120"/>
      <c r="BG7" s="90" t="s">
        <v>26</v>
      </c>
      <c r="BH7" s="90"/>
      <c r="BI7" s="90"/>
      <c r="BJ7" s="90"/>
      <c r="BK7" s="90"/>
      <c r="BL7" s="113" t="s">
        <v>27</v>
      </c>
      <c r="BM7" s="113"/>
      <c r="BN7" s="94" t="s">
        <v>28</v>
      </c>
      <c r="BO7" s="95"/>
      <c r="BP7" s="96"/>
      <c r="BQ7" s="90" t="s">
        <v>33</v>
      </c>
      <c r="BR7" s="90"/>
      <c r="BS7" s="90"/>
      <c r="BT7" s="90" t="s">
        <v>39</v>
      </c>
      <c r="BU7" s="90"/>
      <c r="BV7" s="90"/>
      <c r="BW7" s="90"/>
      <c r="BX7" s="90"/>
      <c r="BY7" s="90"/>
      <c r="BZ7" s="12"/>
      <c r="CA7" s="12"/>
      <c r="CB7" s="90" t="s">
        <v>43</v>
      </c>
      <c r="CC7" s="90"/>
      <c r="CD7" s="90"/>
      <c r="CE7" s="90"/>
      <c r="CF7" s="12"/>
    </row>
    <row r="8" spans="1:84">
      <c r="B8" s="80" t="str">
        <f>IF(OR(ISBLANK(' ReTx'!$B$8),ISBLANK(H4)),"",' ReTx'!$B$8)</f>
        <v/>
      </c>
      <c r="C8" s="80"/>
      <c r="D8" s="80"/>
      <c r="E8" s="80"/>
      <c r="F8" s="80"/>
      <c r="G8" s="80"/>
      <c r="H8" s="98" t="str">
        <f>IF(B8="","",VLOOKUP(' ReTx'!$B$8:$B$22,OAR!$B$5:$H$40,3,FALSE))</f>
        <v/>
      </c>
      <c r="I8" s="99"/>
      <c r="J8" s="99"/>
      <c r="K8" s="100"/>
      <c r="L8" s="84"/>
      <c r="M8" s="84"/>
      <c r="N8" s="84"/>
      <c r="O8" s="84"/>
      <c r="P8" s="84"/>
      <c r="Q8" s="84"/>
      <c r="R8" s="84"/>
      <c r="S8" s="84"/>
      <c r="T8" s="75" t="str">
        <f>IF(ISBLANK(L8),"",L8/T4)</f>
        <v/>
      </c>
      <c r="U8" s="75"/>
      <c r="V8" s="75"/>
      <c r="W8" s="75"/>
      <c r="X8" s="75"/>
      <c r="Y8" s="80" t="str">
        <f>IF(B8="","",VLOOKUP(' ReTx'!$B$8:$B$22,OAR!$B$5:$H$40,2,FALSE))</f>
        <v/>
      </c>
      <c r="Z8" s="80"/>
      <c r="AA8" s="76" t="str">
        <f>IF(OR(X4="No",X4=""),IF(ISBLANK(L8),"",L8*((T8+Y8)/(2+Y8))),IF(ISBLANK(L8),"",IF(ISBLANK(X5),"Enter Hm",L8*((T8*(1+X5)+Y8)/(2+Y8)))))</f>
        <v/>
      </c>
      <c r="AB8" s="77"/>
      <c r="AC8" s="78"/>
      <c r="AD8" s="79" t="str">
        <f ca="1">IF(ISBLANK(H5),"",IF(ISBLANK(B8),"",VLOOKUP('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8" s="79"/>
      <c r="AF8" s="79"/>
      <c r="AG8" s="75" t="str">
        <f t="shared" ref="AG8:AG22" ca="1" si="0">IF(AD8="","",IF(OR(B8="",L8=""),"",(100%-AD8)*AA8))</f>
        <v/>
      </c>
      <c r="AH8" s="75"/>
      <c r="AI8" s="75"/>
      <c r="AJ8" s="75"/>
      <c r="AK8" s="75"/>
      <c r="AL8" s="75"/>
      <c r="AM8" s="12"/>
      <c r="AO8" s="80" t="str">
        <f>IF(OR(ISBLANK(' ReTx'!$B$8),ISBLANK(AU4)),"",' ReTx'!$B$8)</f>
        <v/>
      </c>
      <c r="AP8" s="80"/>
      <c r="AQ8" s="80"/>
      <c r="AR8" s="80"/>
      <c r="AS8" s="80"/>
      <c r="AT8" s="80"/>
      <c r="AU8" s="98" t="str">
        <f>IF(AO8="","",VLOOKUP(' ReTx'!$B$8:$B$22,OAR!$B$5:$H$40,3,FALSE))</f>
        <v/>
      </c>
      <c r="AV8" s="99"/>
      <c r="AW8" s="99"/>
      <c r="AX8" s="100"/>
      <c r="AY8" s="84"/>
      <c r="AZ8" s="84"/>
      <c r="BA8" s="84"/>
      <c r="BB8" s="84"/>
      <c r="BC8" s="84"/>
      <c r="BD8" s="84"/>
      <c r="BE8" s="84"/>
      <c r="BF8" s="84"/>
      <c r="BG8" s="75" t="str">
        <f>IF(ISBLANK(AY8),"",AY8/BG4)</f>
        <v/>
      </c>
      <c r="BH8" s="75"/>
      <c r="BI8" s="75"/>
      <c r="BJ8" s="75"/>
      <c r="BK8" s="75"/>
      <c r="BL8" s="80" t="str">
        <f>IF(AO8="","",VLOOKUP(' ReTx'!$B$8:$B$22,OAR!$B$5:$H$40,2,FALSE))</f>
        <v/>
      </c>
      <c r="BM8" s="80"/>
      <c r="BN8" s="76" t="str">
        <f>IF(OR(BK4="No",BK4=""),IF(ISBLANK(AY8),"",AY8*((BG8+BL8)/(2+BL8))),IF(ISBLANK(AY8),"",IF(ISBLANK(BK5),"Enter Hm",AY8*((BG8*(1+BK5)+BL8)/(2+BL8)))))</f>
        <v/>
      </c>
      <c r="BO8" s="77"/>
      <c r="BP8" s="78"/>
      <c r="BQ8" s="79" t="str">
        <f ca="1">IF(ISBLANK(AU5),"",IF(ISBLANK(AO8),"",VLOOKUP('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8" s="79"/>
      <c r="BS8" s="79"/>
      <c r="BT8" s="75" t="str">
        <f t="shared" ref="BT8:BT22" ca="1" si="1">IF(BQ8="","",IF(OR(AO8="",AY8=""),"",(100%-BQ8)*BN8))</f>
        <v/>
      </c>
      <c r="BU8" s="75"/>
      <c r="BV8" s="75"/>
      <c r="BW8" s="75"/>
      <c r="BX8" s="75"/>
      <c r="BY8" s="75"/>
      <c r="BZ8" s="12"/>
      <c r="CA8" s="12"/>
      <c r="CB8" s="75" t="str">
        <f ca="1">IF(ISBLANK(B8),"",IF(AND(AY8&lt;&gt;"",L29&lt;&gt;"",AY29&lt;&gt;""),AG8+BT8+AG29+BT29,IF(AND(AY8&lt;&gt;"",L29&lt;&gt;""),AG8+BT8+AG29,IF(AY8&lt;&gt;"",AG8+BT8,AG8))))</f>
        <v/>
      </c>
      <c r="CC8" s="75"/>
      <c r="CD8" s="75"/>
      <c r="CE8" s="75"/>
      <c r="CF8" s="12"/>
    </row>
    <row r="9" spans="1:84">
      <c r="B9" s="80" t="str">
        <f>IF(OR(ISBLANK(' ReTx'!$B$9),ISBLANK(H4)),"",' ReTx'!$B$9)</f>
        <v/>
      </c>
      <c r="C9" s="80"/>
      <c r="D9" s="80"/>
      <c r="E9" s="80"/>
      <c r="F9" s="80"/>
      <c r="G9" s="80"/>
      <c r="H9" s="98" t="str">
        <f>IF(B9="","",VLOOKUP(' ReTx'!$B$8:$B$22,OAR!$B$5:$H$40,3,FALSE))</f>
        <v/>
      </c>
      <c r="I9" s="99"/>
      <c r="J9" s="99"/>
      <c r="K9" s="100"/>
      <c r="L9" s="84"/>
      <c r="M9" s="84"/>
      <c r="N9" s="84"/>
      <c r="O9" s="84"/>
      <c r="P9" s="84"/>
      <c r="Q9" s="84"/>
      <c r="R9" s="84"/>
      <c r="S9" s="84"/>
      <c r="T9" s="75" t="str">
        <f>IF(ISBLANK(L9),"",L9/T4)</f>
        <v/>
      </c>
      <c r="U9" s="75"/>
      <c r="V9" s="75"/>
      <c r="W9" s="75"/>
      <c r="X9" s="75"/>
      <c r="Y9" s="80" t="str">
        <f>IF(B9="","",VLOOKUP(' ReTx'!$B$8:$B$22,OAR!$B$5:$H$40,2,FALSE))</f>
        <v/>
      </c>
      <c r="Z9" s="80"/>
      <c r="AA9" s="76" t="str">
        <f>IF(OR(X4="No",X4=""),IF(ISBLANK(L9),"",L9*((T9+Y9)/(2+Y9))),IF(ISBLANK(L9),"",IF(ISBLANK(X5),"Enter Hm",L9*((T9*(1+X5)+Y9)/(2+Y9)))))</f>
        <v/>
      </c>
      <c r="AB9" s="77"/>
      <c r="AC9" s="78"/>
      <c r="AD9" s="79" t="str">
        <f ca="1">IF(ISBLANK(H5),"",IF(ISBLANK(B9),"",VLOOKUP('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9" s="79"/>
      <c r="AF9" s="79"/>
      <c r="AG9" s="75" t="str">
        <f t="shared" ca="1" si="0"/>
        <v/>
      </c>
      <c r="AH9" s="75"/>
      <c r="AI9" s="75"/>
      <c r="AJ9" s="75"/>
      <c r="AK9" s="75"/>
      <c r="AL9" s="75"/>
      <c r="AM9" s="12"/>
      <c r="AO9" s="80" t="str">
        <f>IF(OR(ISBLANK(' ReTx'!$B$9),ISBLANK(AU4)),"",' ReTx'!$B$9)</f>
        <v/>
      </c>
      <c r="AP9" s="80"/>
      <c r="AQ9" s="80"/>
      <c r="AR9" s="80"/>
      <c r="AS9" s="80"/>
      <c r="AT9" s="80"/>
      <c r="AU9" s="98" t="str">
        <f>IF(AO9="","",VLOOKUP(' ReTx'!$B$8:$B$22,OAR!$B$5:$H$40,3,FALSE))</f>
        <v/>
      </c>
      <c r="AV9" s="99"/>
      <c r="AW9" s="99"/>
      <c r="AX9" s="100"/>
      <c r="AY9" s="84"/>
      <c r="AZ9" s="84"/>
      <c r="BA9" s="84"/>
      <c r="BB9" s="84"/>
      <c r="BC9" s="84"/>
      <c r="BD9" s="84"/>
      <c r="BE9" s="84"/>
      <c r="BF9" s="84"/>
      <c r="BG9" s="75" t="str">
        <f>IF(ISBLANK(AY9),"",AY9/BG4)</f>
        <v/>
      </c>
      <c r="BH9" s="75"/>
      <c r="BI9" s="75"/>
      <c r="BJ9" s="75"/>
      <c r="BK9" s="75"/>
      <c r="BL9" s="80" t="str">
        <f>IF(AO9="","",VLOOKUP(' ReTx'!$B$8:$B$22,OAR!$B$5:$H$40,2,FALSE))</f>
        <v/>
      </c>
      <c r="BM9" s="80"/>
      <c r="BN9" s="76" t="str">
        <f>IF(OR(BK4="No",BK4=""),IF(ISBLANK(AY9),"",AY9*((BG9+BL9)/(2+BL9))),IF(ISBLANK(AY9),"",IF(ISBLANK(BK5),"Enter Hm",AY9*((BG9*(1+BK5)+BL9)/(2+BL9)))))</f>
        <v/>
      </c>
      <c r="BO9" s="77"/>
      <c r="BP9" s="78"/>
      <c r="BQ9" s="79" t="str">
        <f ca="1">IF(ISBLANK(AU5),"",IF(ISBLANK(AO9),"",VLOOKUP('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9" s="79"/>
      <c r="BS9" s="79"/>
      <c r="BT9" s="75" t="str">
        <f t="shared" ca="1" si="1"/>
        <v/>
      </c>
      <c r="BU9" s="75"/>
      <c r="BV9" s="75"/>
      <c r="BW9" s="75"/>
      <c r="BX9" s="75"/>
      <c r="BY9" s="75"/>
      <c r="BZ9" s="12"/>
      <c r="CA9" s="12"/>
      <c r="CB9" s="75" t="str">
        <f t="shared" ref="CB9:CB22" ca="1" si="2">IF(ISBLANK(B9),"",IF(AND(AY9&lt;&gt;"",L30&lt;&gt;"",AY30&lt;&gt;""),AG9+BT9+AG30+BT30,IF(AND(AY9&lt;&gt;"",L30&lt;&gt;""),AG9+BT9+AG30,IF(AY9&lt;&gt;"",AG9+BT9,AG9))))</f>
        <v/>
      </c>
      <c r="CC9" s="75"/>
      <c r="CD9" s="75"/>
      <c r="CE9" s="75"/>
      <c r="CF9" s="12"/>
    </row>
    <row r="10" spans="1:84">
      <c r="B10" s="80" t="str">
        <f>IF(OR(ISBLANK(' ReTx'!$B$10),ISBLANK(H4)),"",' ReTx'!$B$10)</f>
        <v/>
      </c>
      <c r="C10" s="80"/>
      <c r="D10" s="80"/>
      <c r="E10" s="80"/>
      <c r="F10" s="80"/>
      <c r="G10" s="80"/>
      <c r="H10" s="98" t="str">
        <f>IF(B10="","",VLOOKUP(' ReTx'!$B$8:$B$22,OAR!$B$5:$H$40,3,FALSE))</f>
        <v/>
      </c>
      <c r="I10" s="99"/>
      <c r="J10" s="99"/>
      <c r="K10" s="100"/>
      <c r="L10" s="84"/>
      <c r="M10" s="84"/>
      <c r="N10" s="84"/>
      <c r="O10" s="84"/>
      <c r="P10" s="84"/>
      <c r="Q10" s="84"/>
      <c r="R10" s="84"/>
      <c r="S10" s="84"/>
      <c r="T10" s="75" t="str">
        <f>IF(ISBLANK(L10),"",L10/T4)</f>
        <v/>
      </c>
      <c r="U10" s="75"/>
      <c r="V10" s="75"/>
      <c r="W10" s="75"/>
      <c r="X10" s="75"/>
      <c r="Y10" s="80" t="str">
        <f>IF(B10="","",VLOOKUP(' ReTx'!$B$8:$B$22,OAR!$B$5:$H$40,2,FALSE))</f>
        <v/>
      </c>
      <c r="Z10" s="80"/>
      <c r="AA10" s="76" t="str">
        <f>IF(OR(X4="No",X4=""),IF(ISBLANK(L10),"",L10*((T10+Y10)/(2+Y10))),IF(ISBLANK(L10),"",IF(ISBLANK(X5),"Enter Hm",L10*((T10*(1+X5)+Y10)/(2+Y10)))))</f>
        <v/>
      </c>
      <c r="AB10" s="77"/>
      <c r="AC10" s="78"/>
      <c r="AD10" s="79" t="str">
        <f ca="1">IF(ISBLANK(H5),"",IF(ISBLANK(B10),"",VLOOKUP('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0" s="79"/>
      <c r="AF10" s="79"/>
      <c r="AG10" s="75" t="str">
        <f t="shared" ca="1" si="0"/>
        <v/>
      </c>
      <c r="AH10" s="75"/>
      <c r="AI10" s="75"/>
      <c r="AJ10" s="75"/>
      <c r="AK10" s="75"/>
      <c r="AL10" s="75"/>
      <c r="AM10" s="12"/>
      <c r="AO10" s="80" t="str">
        <f>IF(OR(ISBLANK(' ReTx'!$B$10),ISBLANK(AU4)),"",' ReTx'!$B$10)</f>
        <v/>
      </c>
      <c r="AP10" s="80"/>
      <c r="AQ10" s="80"/>
      <c r="AR10" s="80"/>
      <c r="AS10" s="80"/>
      <c r="AT10" s="80"/>
      <c r="AU10" s="98" t="str">
        <f>IF(AO10="","",VLOOKUP(' ReTx'!$B$8:$B$22,OAR!$B$5:$H$40,3,FALSE))</f>
        <v/>
      </c>
      <c r="AV10" s="99"/>
      <c r="AW10" s="99"/>
      <c r="AX10" s="100"/>
      <c r="AY10" s="84"/>
      <c r="AZ10" s="84"/>
      <c r="BA10" s="84"/>
      <c r="BB10" s="84"/>
      <c r="BC10" s="84"/>
      <c r="BD10" s="84"/>
      <c r="BE10" s="84"/>
      <c r="BF10" s="84"/>
      <c r="BG10" s="75" t="str">
        <f>IF(ISBLANK(AY10),"",AY10/BG4)</f>
        <v/>
      </c>
      <c r="BH10" s="75"/>
      <c r="BI10" s="75"/>
      <c r="BJ10" s="75"/>
      <c r="BK10" s="75"/>
      <c r="BL10" s="80" t="str">
        <f>IF(AO10="","",VLOOKUP(' ReTx'!$B$8:$B$22,OAR!$B$5:$H$40,2,FALSE))</f>
        <v/>
      </c>
      <c r="BM10" s="80"/>
      <c r="BN10" s="76" t="str">
        <f>IF(OR(BK4="No",BK4=""),IF(ISBLANK(AY10),"",AY10*((BG10+BL10)/(2+BL10))),IF(ISBLANK(AY10),"",IF(ISBLANK(BK5),"Enter Hm",AY10*((BG10*(1+BK5)+BL10)/(2+BL10)))))</f>
        <v/>
      </c>
      <c r="BO10" s="77"/>
      <c r="BP10" s="78"/>
      <c r="BQ10" s="79" t="str">
        <f ca="1">IF(ISBLANK(AU5),"",IF(ISBLANK(AO10),"",VLOOKUP('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0" s="79"/>
      <c r="BS10" s="79"/>
      <c r="BT10" s="75" t="str">
        <f t="shared" ca="1" si="1"/>
        <v/>
      </c>
      <c r="BU10" s="75"/>
      <c r="BV10" s="75"/>
      <c r="BW10" s="75"/>
      <c r="BX10" s="75"/>
      <c r="BY10" s="75"/>
      <c r="BZ10" s="12"/>
      <c r="CA10" s="12"/>
      <c r="CB10" s="75" t="str">
        <f t="shared" ca="1" si="2"/>
        <v/>
      </c>
      <c r="CC10" s="75"/>
      <c r="CD10" s="75"/>
      <c r="CE10" s="75"/>
      <c r="CF10" s="12"/>
    </row>
    <row r="11" spans="1:84">
      <c r="B11" s="80" t="str">
        <f>IF(OR(ISBLANK(' ReTx'!$B$11),ISBLANK(H4)),"",' ReTx'!$B$11)</f>
        <v/>
      </c>
      <c r="C11" s="80"/>
      <c r="D11" s="80"/>
      <c r="E11" s="80"/>
      <c r="F11" s="80"/>
      <c r="G11" s="80"/>
      <c r="H11" s="98" t="str">
        <f>IF(B11="","",VLOOKUP(' ReTx'!$B$8:$B$22,OAR!$B$5:$H$40,3,FALSE))</f>
        <v/>
      </c>
      <c r="I11" s="99"/>
      <c r="J11" s="99"/>
      <c r="K11" s="100"/>
      <c r="L11" s="84"/>
      <c r="M11" s="84"/>
      <c r="N11" s="84"/>
      <c r="O11" s="84"/>
      <c r="P11" s="84"/>
      <c r="Q11" s="84"/>
      <c r="R11" s="84"/>
      <c r="S11" s="84"/>
      <c r="T11" s="75" t="str">
        <f>IF(ISBLANK(L11),"",L11/T4)</f>
        <v/>
      </c>
      <c r="U11" s="75"/>
      <c r="V11" s="75"/>
      <c r="W11" s="75"/>
      <c r="X11" s="75"/>
      <c r="Y11" s="80" t="str">
        <f>IF(B11="","",VLOOKUP(' ReTx'!$B$8:$B$22,OAR!$B$5:$H$40,2,FALSE))</f>
        <v/>
      </c>
      <c r="Z11" s="80"/>
      <c r="AA11" s="76" t="str">
        <f>IF(OR(X4="No",X4=""),IF(ISBLANK(L11),"",L11*((T11+Y11)/(2+Y11))),IF(ISBLANK(L11),"",IF(ISBLANK(X5),"Enter Hm",L11*((T11*(1+X5)+Y11)/(2+Y11)))))</f>
        <v/>
      </c>
      <c r="AB11" s="77"/>
      <c r="AC11" s="78"/>
      <c r="AD11" s="79" t="str">
        <f ca="1">IF(ISBLANK(H5),"",IF(ISBLANK(B11),"",VLOOKUP('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1" s="79"/>
      <c r="AF11" s="79"/>
      <c r="AG11" s="75" t="str">
        <f t="shared" ca="1" si="0"/>
        <v/>
      </c>
      <c r="AH11" s="75"/>
      <c r="AI11" s="75"/>
      <c r="AJ11" s="75"/>
      <c r="AK11" s="75"/>
      <c r="AL11" s="75"/>
      <c r="AM11" s="12"/>
      <c r="AO11" s="80" t="str">
        <f>IF(OR(ISBLANK(' ReTx'!$B$11),ISBLANK(AU4)),"",' ReTx'!$B$11)</f>
        <v/>
      </c>
      <c r="AP11" s="80"/>
      <c r="AQ11" s="80"/>
      <c r="AR11" s="80"/>
      <c r="AS11" s="80"/>
      <c r="AT11" s="80"/>
      <c r="AU11" s="98" t="str">
        <f>IF(AO11="","",VLOOKUP(' ReTx'!$B$8:$B$22,OAR!$B$5:$H$40,3,FALSE))</f>
        <v/>
      </c>
      <c r="AV11" s="99"/>
      <c r="AW11" s="99"/>
      <c r="AX11" s="100"/>
      <c r="AY11" s="84"/>
      <c r="AZ11" s="84"/>
      <c r="BA11" s="84"/>
      <c r="BB11" s="84"/>
      <c r="BC11" s="84"/>
      <c r="BD11" s="84"/>
      <c r="BE11" s="84"/>
      <c r="BF11" s="84"/>
      <c r="BG11" s="75" t="str">
        <f>IF(ISBLANK(AY11),"",AY11/BG4)</f>
        <v/>
      </c>
      <c r="BH11" s="75"/>
      <c r="BI11" s="75"/>
      <c r="BJ11" s="75"/>
      <c r="BK11" s="75"/>
      <c r="BL11" s="80" t="str">
        <f>IF(AO11="","",VLOOKUP(' ReTx'!$B$8:$B$22,OAR!$B$5:$H$40,2,FALSE))</f>
        <v/>
      </c>
      <c r="BM11" s="80"/>
      <c r="BN11" s="76" t="str">
        <f>IF(OR(BK4="No",BK4=""),IF(ISBLANK(AY11),"",AY11*((BG11+BL11)/(2+BL11))),IF(ISBLANK(AY11),"",IF(ISBLANK(BK5),"Enter Hm",AY11*((BG11*(1+BK5)+BL11)/(2+BL11)))))</f>
        <v/>
      </c>
      <c r="BO11" s="77"/>
      <c r="BP11" s="78"/>
      <c r="BQ11" s="79" t="str">
        <f ca="1">IF(ISBLANK(AU5),"",IF(ISBLANK(AO11),"",VLOOKUP('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1" s="79"/>
      <c r="BS11" s="79"/>
      <c r="BT11" s="75" t="str">
        <f t="shared" ca="1" si="1"/>
        <v/>
      </c>
      <c r="BU11" s="75"/>
      <c r="BV11" s="75"/>
      <c r="BW11" s="75"/>
      <c r="BX11" s="75"/>
      <c r="BY11" s="75"/>
      <c r="BZ11" s="12"/>
      <c r="CA11" s="12"/>
      <c r="CB11" s="75" t="str">
        <f t="shared" ca="1" si="2"/>
        <v/>
      </c>
      <c r="CC11" s="75"/>
      <c r="CD11" s="75"/>
      <c r="CE11" s="75"/>
      <c r="CF11" s="12"/>
    </row>
    <row r="12" spans="1:84">
      <c r="B12" s="80" t="str">
        <f>IF(OR(ISBLANK(' ReTx'!$B$12),ISBLANK(H4)),"",' ReTx'!$B$12)</f>
        <v/>
      </c>
      <c r="C12" s="80"/>
      <c r="D12" s="80"/>
      <c r="E12" s="80"/>
      <c r="F12" s="80"/>
      <c r="G12" s="80"/>
      <c r="H12" s="98" t="str">
        <f>IF(B12="","",VLOOKUP(' ReTx'!$B$8:$B$22,OAR!$B$5:$H$40,3,FALSE))</f>
        <v/>
      </c>
      <c r="I12" s="99"/>
      <c r="J12" s="99"/>
      <c r="K12" s="100"/>
      <c r="L12" s="84"/>
      <c r="M12" s="84"/>
      <c r="N12" s="84"/>
      <c r="O12" s="84"/>
      <c r="P12" s="84"/>
      <c r="Q12" s="84"/>
      <c r="R12" s="84"/>
      <c r="S12" s="84"/>
      <c r="T12" s="75" t="str">
        <f>IF(ISBLANK(L12),"",L12/T4)</f>
        <v/>
      </c>
      <c r="U12" s="75"/>
      <c r="V12" s="75"/>
      <c r="W12" s="75"/>
      <c r="X12" s="75"/>
      <c r="Y12" s="80" t="str">
        <f>IF(B12="","",VLOOKUP(' ReTx'!$B$8:$B$22,OAR!$B$5:$H$40,2,FALSE))</f>
        <v/>
      </c>
      <c r="Z12" s="80"/>
      <c r="AA12" s="76" t="str">
        <f>IF(OR(X4="No",X4=""),IF(ISBLANK(L12),"",L12*((T12+Y12)/(2+Y12))),IF(ISBLANK(L12),"",IF(ISBLANK(X5),"Enter Hm",L12*((T12*(1+X5)+Y12)/(2+Y12)))))</f>
        <v/>
      </c>
      <c r="AB12" s="77"/>
      <c r="AC12" s="78"/>
      <c r="AD12" s="79" t="str">
        <f ca="1">IF(ISBLANK(H5),"",IF(ISBLANK(B12),"",VLOOKUP('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2" s="79"/>
      <c r="AF12" s="79"/>
      <c r="AG12" s="75" t="str">
        <f t="shared" ca="1" si="0"/>
        <v/>
      </c>
      <c r="AH12" s="75"/>
      <c r="AI12" s="75"/>
      <c r="AJ12" s="75"/>
      <c r="AK12" s="75"/>
      <c r="AL12" s="75"/>
      <c r="AM12" s="12"/>
      <c r="AO12" s="80" t="str">
        <f>IF(OR(ISBLANK(' ReTx'!$B$12),ISBLANK(AU4)),"",' ReTx'!$B$12)</f>
        <v/>
      </c>
      <c r="AP12" s="80"/>
      <c r="AQ12" s="80"/>
      <c r="AR12" s="80"/>
      <c r="AS12" s="80"/>
      <c r="AT12" s="80"/>
      <c r="AU12" s="98" t="str">
        <f>IF(AO12="","",VLOOKUP(' ReTx'!$B$8:$B$22,OAR!$B$5:$H$40,3,FALSE))</f>
        <v/>
      </c>
      <c r="AV12" s="99"/>
      <c r="AW12" s="99"/>
      <c r="AX12" s="100"/>
      <c r="AY12" s="84"/>
      <c r="AZ12" s="84"/>
      <c r="BA12" s="84"/>
      <c r="BB12" s="84"/>
      <c r="BC12" s="84"/>
      <c r="BD12" s="84"/>
      <c r="BE12" s="84"/>
      <c r="BF12" s="84"/>
      <c r="BG12" s="75" t="str">
        <f>IF(ISBLANK(AY12),"",AY12/BG4)</f>
        <v/>
      </c>
      <c r="BH12" s="75"/>
      <c r="BI12" s="75"/>
      <c r="BJ12" s="75"/>
      <c r="BK12" s="75"/>
      <c r="BL12" s="80" t="str">
        <f>IF(AO12="","",VLOOKUP(' ReTx'!$B$8:$B$22,OAR!$B$5:$H$40,2,FALSE))</f>
        <v/>
      </c>
      <c r="BM12" s="80"/>
      <c r="BN12" s="76" t="str">
        <f>IF(OR(BK4="No",BK4=""),IF(ISBLANK(AY12),"",AY12*((BG12+BL12)/(2+BL12))),IF(ISBLANK(AY12),"",IF(ISBLANK(BK5),"Enter Hm",AY12*((BG12*(1+BK5)+BL12)/(2+BL12)))))</f>
        <v/>
      </c>
      <c r="BO12" s="77"/>
      <c r="BP12" s="78"/>
      <c r="BQ12" s="79" t="str">
        <f ca="1">IF(ISBLANK(AU5),"",IF(ISBLANK(AO12),"",VLOOKUP('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2" s="79"/>
      <c r="BS12" s="79"/>
      <c r="BT12" s="75" t="str">
        <f t="shared" ca="1" si="1"/>
        <v/>
      </c>
      <c r="BU12" s="75"/>
      <c r="BV12" s="75"/>
      <c r="BW12" s="75"/>
      <c r="BX12" s="75"/>
      <c r="BY12" s="75"/>
      <c r="BZ12" s="12"/>
      <c r="CA12" s="12"/>
      <c r="CB12" s="75" t="str">
        <f t="shared" ca="1" si="2"/>
        <v/>
      </c>
      <c r="CC12" s="75"/>
      <c r="CD12" s="75"/>
      <c r="CE12" s="75"/>
      <c r="CF12" s="12"/>
    </row>
    <row r="13" spans="1:84">
      <c r="B13" s="80" t="str">
        <f>IF(OR(ISBLANK(' ReTx'!$B$13),ISBLANK(H4)),"",' ReTx'!$B$13)</f>
        <v/>
      </c>
      <c r="C13" s="80"/>
      <c r="D13" s="80"/>
      <c r="E13" s="80"/>
      <c r="F13" s="80"/>
      <c r="G13" s="80"/>
      <c r="H13" s="98" t="str">
        <f>IF(B13="","",VLOOKUP(' ReTx'!$B$8:$B$22,OAR!$B$5:$H$40,3,FALSE))</f>
        <v/>
      </c>
      <c r="I13" s="99"/>
      <c r="J13" s="99"/>
      <c r="K13" s="100"/>
      <c r="L13" s="84"/>
      <c r="M13" s="84"/>
      <c r="N13" s="84"/>
      <c r="O13" s="84"/>
      <c r="P13" s="84"/>
      <c r="Q13" s="84"/>
      <c r="R13" s="84"/>
      <c r="S13" s="84"/>
      <c r="T13" s="75" t="str">
        <f>IF(ISBLANK(L13),"",L13/T4)</f>
        <v/>
      </c>
      <c r="U13" s="75"/>
      <c r="V13" s="75"/>
      <c r="W13" s="75"/>
      <c r="X13" s="75"/>
      <c r="Y13" s="80" t="str">
        <f>IF(B13="","",VLOOKUP(' ReTx'!$B$8:$B$22,OAR!$B$5:$H$40,2,FALSE))</f>
        <v/>
      </c>
      <c r="Z13" s="80"/>
      <c r="AA13" s="76" t="str">
        <f>IF(OR(X4="No",X4=""),IF(ISBLANK(L13),"",L13*((T13+Y13)/(2+Y13))),IF(ISBLANK(L13),"",IF(ISBLANK(X5),"Enter Hm",L13*((T13*(1+X5)+Y13)/(2+Y13)))))</f>
        <v/>
      </c>
      <c r="AB13" s="77"/>
      <c r="AC13" s="78"/>
      <c r="AD13" s="79" t="str">
        <f ca="1">IF(ISBLANK(H5),"",IF(ISBLANK(B13),"",VLOOKUP('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3" s="79"/>
      <c r="AF13" s="79"/>
      <c r="AG13" s="75" t="str">
        <f t="shared" ca="1" si="0"/>
        <v/>
      </c>
      <c r="AH13" s="75"/>
      <c r="AI13" s="75"/>
      <c r="AJ13" s="75"/>
      <c r="AK13" s="75"/>
      <c r="AL13" s="75"/>
      <c r="AM13" s="12"/>
      <c r="AO13" s="80" t="str">
        <f>IF(OR(ISBLANK(' ReTx'!$B$13),ISBLANK(AU4)),"",' ReTx'!$B$13)</f>
        <v/>
      </c>
      <c r="AP13" s="80"/>
      <c r="AQ13" s="80"/>
      <c r="AR13" s="80"/>
      <c r="AS13" s="80"/>
      <c r="AT13" s="80"/>
      <c r="AU13" s="98" t="str">
        <f>IF(AO13="","",VLOOKUP(' ReTx'!$B$8:$B$22,OAR!$B$5:$H$40,3,FALSE))</f>
        <v/>
      </c>
      <c r="AV13" s="99"/>
      <c r="AW13" s="99"/>
      <c r="AX13" s="100"/>
      <c r="AY13" s="84"/>
      <c r="AZ13" s="84"/>
      <c r="BA13" s="84"/>
      <c r="BB13" s="84"/>
      <c r="BC13" s="84"/>
      <c r="BD13" s="84"/>
      <c r="BE13" s="84"/>
      <c r="BF13" s="84"/>
      <c r="BG13" s="75" t="str">
        <f>IF(ISBLANK(AY13),"",AY13/BG4)</f>
        <v/>
      </c>
      <c r="BH13" s="75"/>
      <c r="BI13" s="75"/>
      <c r="BJ13" s="75"/>
      <c r="BK13" s="75"/>
      <c r="BL13" s="80" t="str">
        <f>IF(AO13="","",VLOOKUP(' ReTx'!$B$8:$B$22,OAR!$B$5:$H$40,2,FALSE))</f>
        <v/>
      </c>
      <c r="BM13" s="80"/>
      <c r="BN13" s="76" t="str">
        <f>IF(OR(BK4="No",BK4=""),IF(ISBLANK(AY13),"",AY13*((BG13+BL13)/(2+BL13))),IF(ISBLANK(AY13),"",IF(ISBLANK(BK5),"Enter Hm",AY13*((BG13*(1+BK5)+BL13)/(2+BL13)))))</f>
        <v/>
      </c>
      <c r="BO13" s="77"/>
      <c r="BP13" s="78"/>
      <c r="BQ13" s="79" t="str">
        <f ca="1">IF(ISBLANK(AU5),"",IF(ISBLANK(AO13),"",VLOOKUP('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3" s="79"/>
      <c r="BS13" s="79"/>
      <c r="BT13" s="75" t="str">
        <f t="shared" ca="1" si="1"/>
        <v/>
      </c>
      <c r="BU13" s="75"/>
      <c r="BV13" s="75"/>
      <c r="BW13" s="75"/>
      <c r="BX13" s="75"/>
      <c r="BY13" s="75"/>
      <c r="BZ13" s="12"/>
      <c r="CA13" s="12"/>
      <c r="CB13" s="75" t="str">
        <f t="shared" ca="1" si="2"/>
        <v/>
      </c>
      <c r="CC13" s="75"/>
      <c r="CD13" s="75"/>
      <c r="CE13" s="75"/>
      <c r="CF13" s="12"/>
    </row>
    <row r="14" spans="1:84">
      <c r="B14" s="80" t="str">
        <f>IF(OR(ISBLANK(' ReTx'!$B$14),ISBLANK(H4)),"",' ReTx'!$B$14)</f>
        <v/>
      </c>
      <c r="C14" s="80"/>
      <c r="D14" s="80"/>
      <c r="E14" s="80"/>
      <c r="F14" s="80"/>
      <c r="G14" s="80"/>
      <c r="H14" s="98" t="str">
        <f>IF(B14="","",VLOOKUP(' ReTx'!$B$8:$B$22,OAR!$B$5:$H$40,3,FALSE))</f>
        <v/>
      </c>
      <c r="I14" s="99"/>
      <c r="J14" s="99"/>
      <c r="K14" s="100"/>
      <c r="L14" s="84"/>
      <c r="M14" s="84"/>
      <c r="N14" s="84"/>
      <c r="O14" s="84"/>
      <c r="P14" s="84"/>
      <c r="Q14" s="84"/>
      <c r="R14" s="84"/>
      <c r="S14" s="84"/>
      <c r="T14" s="75" t="str">
        <f>IF(ISBLANK(L14),"",L14/T4)</f>
        <v/>
      </c>
      <c r="U14" s="75"/>
      <c r="V14" s="75"/>
      <c r="W14" s="75"/>
      <c r="X14" s="75"/>
      <c r="Y14" s="80" t="str">
        <f>IF(B14="","",VLOOKUP(' ReTx'!$B$8:$B$22,OAR!$B$5:$H$40,2,FALSE))</f>
        <v/>
      </c>
      <c r="Z14" s="80"/>
      <c r="AA14" s="76" t="str">
        <f>IF(OR(X4="No",X4=""),IF(ISBLANK(L14),"",L14*((T14+Y14)/(2+Y14))),IF(ISBLANK(L14),"",IF(ISBLANK(X5),"Enter Hm",L14*((T14*(1+X5)+Y14)/(2+Y14)))))</f>
        <v/>
      </c>
      <c r="AB14" s="77"/>
      <c r="AC14" s="78"/>
      <c r="AD14" s="79" t="str">
        <f ca="1">IF(ISBLANK(H5),"",IF(ISBLANK(B14),"",VLOOKUP('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4" s="79"/>
      <c r="AF14" s="79"/>
      <c r="AG14" s="75" t="str">
        <f t="shared" ca="1" si="0"/>
        <v/>
      </c>
      <c r="AH14" s="75"/>
      <c r="AI14" s="75"/>
      <c r="AJ14" s="75"/>
      <c r="AK14" s="75"/>
      <c r="AL14" s="75"/>
      <c r="AM14" s="12"/>
      <c r="AO14" s="80" t="str">
        <f>IF(OR(ISBLANK(' ReTx'!$B$14),ISBLANK(AU4)),"",' ReTx'!$B$14)</f>
        <v/>
      </c>
      <c r="AP14" s="80"/>
      <c r="AQ14" s="80"/>
      <c r="AR14" s="80"/>
      <c r="AS14" s="80"/>
      <c r="AT14" s="80"/>
      <c r="AU14" s="98" t="str">
        <f>IF(AO14="","",VLOOKUP(' ReTx'!$B$8:$B$22,OAR!$B$5:$H$40,3,FALSE))</f>
        <v/>
      </c>
      <c r="AV14" s="99"/>
      <c r="AW14" s="99"/>
      <c r="AX14" s="100"/>
      <c r="AY14" s="84"/>
      <c r="AZ14" s="84"/>
      <c r="BA14" s="84"/>
      <c r="BB14" s="84"/>
      <c r="BC14" s="84"/>
      <c r="BD14" s="84"/>
      <c r="BE14" s="84"/>
      <c r="BF14" s="84"/>
      <c r="BG14" s="75" t="str">
        <f>IF(ISBLANK(AY14),"",AY14/BG4)</f>
        <v/>
      </c>
      <c r="BH14" s="75"/>
      <c r="BI14" s="75"/>
      <c r="BJ14" s="75"/>
      <c r="BK14" s="75"/>
      <c r="BL14" s="80" t="str">
        <f>IF(AO14="","",VLOOKUP(' ReTx'!$B$8:$B$22,OAR!$B$5:$H$40,2,FALSE))</f>
        <v/>
      </c>
      <c r="BM14" s="80"/>
      <c r="BN14" s="76" t="str">
        <f>IF(OR(BK4="No",BK4=""),IF(ISBLANK(AY14),"",AY14*((BG14+BL14)/(2+BL14))),IF(ISBLANK(AY14),"",IF(ISBLANK(BK5),"Enter Hm",AY14*((BG14*(1+BK5)+BL14)/(2+BL14)))))</f>
        <v/>
      </c>
      <c r="BO14" s="77"/>
      <c r="BP14" s="78"/>
      <c r="BQ14" s="79" t="str">
        <f ca="1">IF(ISBLANK(AU5),"",IF(ISBLANK(AO14),"",VLOOKUP('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4" s="79"/>
      <c r="BS14" s="79"/>
      <c r="BT14" s="75" t="str">
        <f t="shared" ca="1" si="1"/>
        <v/>
      </c>
      <c r="BU14" s="75"/>
      <c r="BV14" s="75"/>
      <c r="BW14" s="75"/>
      <c r="BX14" s="75"/>
      <c r="BY14" s="75"/>
      <c r="BZ14" s="12"/>
      <c r="CA14" s="12"/>
      <c r="CB14" s="75" t="str">
        <f t="shared" ca="1" si="2"/>
        <v/>
      </c>
      <c r="CC14" s="75"/>
      <c r="CD14" s="75"/>
      <c r="CE14" s="75"/>
      <c r="CF14" s="12"/>
    </row>
    <row r="15" spans="1:84">
      <c r="B15" s="80" t="str">
        <f>IF(OR(ISBLANK(' ReTx'!$B$15),ISBLANK(H4)),"",' ReTx'!$B$15)</f>
        <v/>
      </c>
      <c r="C15" s="80"/>
      <c r="D15" s="80"/>
      <c r="E15" s="80"/>
      <c r="F15" s="80"/>
      <c r="G15" s="80"/>
      <c r="H15" s="98" t="str">
        <f>IF(B15="","",VLOOKUP(' ReTx'!$B$8:$B$22,OAR!$B$5:$H$40,3,FALSE))</f>
        <v/>
      </c>
      <c r="I15" s="99"/>
      <c r="J15" s="99"/>
      <c r="K15" s="100"/>
      <c r="L15" s="84"/>
      <c r="M15" s="84"/>
      <c r="N15" s="84"/>
      <c r="O15" s="84"/>
      <c r="P15" s="84"/>
      <c r="Q15" s="84"/>
      <c r="R15" s="84"/>
      <c r="S15" s="84"/>
      <c r="T15" s="75" t="str">
        <f>IF(ISBLANK(L15),"",L15/T4)</f>
        <v/>
      </c>
      <c r="U15" s="75"/>
      <c r="V15" s="75"/>
      <c r="W15" s="75"/>
      <c r="X15" s="75"/>
      <c r="Y15" s="80" t="str">
        <f>IF(B15="","",VLOOKUP(' ReTx'!$B$8:$B$22,OAR!$B$5:$H$40,2,FALSE))</f>
        <v/>
      </c>
      <c r="Z15" s="80"/>
      <c r="AA15" s="76" t="str">
        <f>IF(OR(X4="No",X4=""),IF(ISBLANK(L15),"",L15*((T15+Y15)/(2+Y15))),IF(ISBLANK(L15),"",IF(ISBLANK(X5),"Enter Hm",L15*((T15*(1+X5)+Y15)/(2+Y15)))))</f>
        <v/>
      </c>
      <c r="AB15" s="77"/>
      <c r="AC15" s="78"/>
      <c r="AD15" s="79" t="str">
        <f ca="1">IF(ISBLANK(H5),"",IF(ISBLANK(B15),"",VLOOKUP('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5" s="79"/>
      <c r="AF15" s="79"/>
      <c r="AG15" s="75" t="str">
        <f t="shared" ca="1" si="0"/>
        <v/>
      </c>
      <c r="AH15" s="75"/>
      <c r="AI15" s="75"/>
      <c r="AJ15" s="75"/>
      <c r="AK15" s="75"/>
      <c r="AL15" s="75"/>
      <c r="AM15" s="12"/>
      <c r="AO15" s="80" t="str">
        <f>IF(OR(ISBLANK(' ReTx'!$B$15),ISBLANK(AU4)),"",' ReTx'!$B$15)</f>
        <v/>
      </c>
      <c r="AP15" s="80"/>
      <c r="AQ15" s="80"/>
      <c r="AR15" s="80"/>
      <c r="AS15" s="80"/>
      <c r="AT15" s="80"/>
      <c r="AU15" s="98" t="str">
        <f>IF(AO15="","",VLOOKUP(' ReTx'!$B$8:$B$22,OAR!$B$5:$H$40,3,FALSE))</f>
        <v/>
      </c>
      <c r="AV15" s="99"/>
      <c r="AW15" s="99"/>
      <c r="AX15" s="100"/>
      <c r="AY15" s="84"/>
      <c r="AZ15" s="84"/>
      <c r="BA15" s="84"/>
      <c r="BB15" s="84"/>
      <c r="BC15" s="84"/>
      <c r="BD15" s="84"/>
      <c r="BE15" s="84"/>
      <c r="BF15" s="84"/>
      <c r="BG15" s="75" t="str">
        <f>IF(ISBLANK(AY15),"",AY15/BG4)</f>
        <v/>
      </c>
      <c r="BH15" s="75"/>
      <c r="BI15" s="75"/>
      <c r="BJ15" s="75"/>
      <c r="BK15" s="75"/>
      <c r="BL15" s="80" t="str">
        <f>IF(AO15="","",VLOOKUP(' ReTx'!$B$8:$B$22,OAR!$B$5:$H$40,2,FALSE))</f>
        <v/>
      </c>
      <c r="BM15" s="80"/>
      <c r="BN15" s="76" t="str">
        <f>IF(OR(BK4="No",BK4=""),IF(ISBLANK(AY15),"",AY15*((BG15+BL15)/(2+BL15))),IF(ISBLANK(AY15),"",IF(ISBLANK(BK5),"Enter Hm",AY15*((BG15*(1+BK5)+BL15)/(2+BL15)))))</f>
        <v/>
      </c>
      <c r="BO15" s="77"/>
      <c r="BP15" s="78"/>
      <c r="BQ15" s="79" t="str">
        <f ca="1">IF(ISBLANK(AU5),"",IF(ISBLANK(AO15),"",VLOOKUP('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5" s="79"/>
      <c r="BS15" s="79"/>
      <c r="BT15" s="75" t="str">
        <f t="shared" ca="1" si="1"/>
        <v/>
      </c>
      <c r="BU15" s="75"/>
      <c r="BV15" s="75"/>
      <c r="BW15" s="75"/>
      <c r="BX15" s="75"/>
      <c r="BY15" s="75"/>
      <c r="BZ15" s="12"/>
      <c r="CA15" s="12"/>
      <c r="CB15" s="75" t="str">
        <f t="shared" ca="1" si="2"/>
        <v/>
      </c>
      <c r="CC15" s="75"/>
      <c r="CD15" s="75"/>
      <c r="CE15" s="75"/>
      <c r="CF15" s="12"/>
    </row>
    <row r="16" spans="1:84">
      <c r="B16" s="80" t="str">
        <f>IF(OR(ISBLANK(' ReTx'!$B$16),ISBLANK(H4)),"",' ReTx'!$B$16)</f>
        <v/>
      </c>
      <c r="C16" s="80"/>
      <c r="D16" s="80"/>
      <c r="E16" s="80"/>
      <c r="F16" s="80"/>
      <c r="G16" s="80"/>
      <c r="H16" s="98" t="str">
        <f>IF(B16="","",VLOOKUP(' ReTx'!$B$8:$B$22,OAR!$B$5:$H$40,3,FALSE))</f>
        <v/>
      </c>
      <c r="I16" s="99"/>
      <c r="J16" s="99"/>
      <c r="K16" s="100"/>
      <c r="L16" s="84"/>
      <c r="M16" s="84"/>
      <c r="N16" s="84"/>
      <c r="O16" s="84"/>
      <c r="P16" s="84"/>
      <c r="Q16" s="84"/>
      <c r="R16" s="84"/>
      <c r="S16" s="84"/>
      <c r="T16" s="75" t="str">
        <f>IF(ISBLANK(L16),"",L16/T4)</f>
        <v/>
      </c>
      <c r="U16" s="75"/>
      <c r="V16" s="75"/>
      <c r="W16" s="75"/>
      <c r="X16" s="75"/>
      <c r="Y16" s="80" t="str">
        <f>IF(B16="","",VLOOKUP(' ReTx'!$B$8:$B$22,OAR!$B$5:$H$40,2,FALSE))</f>
        <v/>
      </c>
      <c r="Z16" s="80"/>
      <c r="AA16" s="76" t="str">
        <f>IF(OR(X4="No",X4=""),IF(ISBLANK(L16),"",L16*((T16+Y16)/(2+Y16))),IF(ISBLANK(L16),"",IF(ISBLANK(X5),"Enter Hm",L16*((T16*(1+X5)+Y16)/(2+Y16)))))</f>
        <v/>
      </c>
      <c r="AB16" s="77"/>
      <c r="AC16" s="78"/>
      <c r="AD16" s="79" t="str">
        <f ca="1">IF(ISBLANK(H5),"",IF(ISBLANK(B16),"",VLOOKUP('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6" s="79"/>
      <c r="AF16" s="79"/>
      <c r="AG16" s="75" t="str">
        <f t="shared" ca="1" si="0"/>
        <v/>
      </c>
      <c r="AH16" s="75"/>
      <c r="AI16" s="75"/>
      <c r="AJ16" s="75"/>
      <c r="AK16" s="75"/>
      <c r="AL16" s="75"/>
      <c r="AM16" s="12"/>
      <c r="AO16" s="80" t="str">
        <f>IF(OR(ISBLANK(' ReTx'!$B$16),ISBLANK(AU4)),"",' ReTx'!$B$16)</f>
        <v/>
      </c>
      <c r="AP16" s="80"/>
      <c r="AQ16" s="80"/>
      <c r="AR16" s="80"/>
      <c r="AS16" s="80"/>
      <c r="AT16" s="80"/>
      <c r="AU16" s="98" t="str">
        <f>IF(AO16="","",VLOOKUP(' ReTx'!$B$8:$B$22,OAR!$B$5:$H$40,3,FALSE))</f>
        <v/>
      </c>
      <c r="AV16" s="99"/>
      <c r="AW16" s="99"/>
      <c r="AX16" s="100"/>
      <c r="AY16" s="84"/>
      <c r="AZ16" s="84"/>
      <c r="BA16" s="84"/>
      <c r="BB16" s="84"/>
      <c r="BC16" s="84"/>
      <c r="BD16" s="84"/>
      <c r="BE16" s="84"/>
      <c r="BF16" s="84"/>
      <c r="BG16" s="75" t="str">
        <f>IF(ISBLANK(AY16),"",AY16/BG4)</f>
        <v/>
      </c>
      <c r="BH16" s="75"/>
      <c r="BI16" s="75"/>
      <c r="BJ16" s="75"/>
      <c r="BK16" s="75"/>
      <c r="BL16" s="80" t="str">
        <f>IF(AO16="","",VLOOKUP(' ReTx'!$B$8:$B$22,OAR!$B$5:$H$40,2,FALSE))</f>
        <v/>
      </c>
      <c r="BM16" s="80"/>
      <c r="BN16" s="76" t="str">
        <f>IF(OR(BK4="No",BK4=""),IF(ISBLANK(AY16),"",AY16*((BG16+BL16)/(2+BL16))),IF(ISBLANK(AY16),"",IF(ISBLANK(BK5),"Enter Hm",AY16*((BG16*(1+BK5)+BL16)/(2+BL16)))))</f>
        <v/>
      </c>
      <c r="BO16" s="77"/>
      <c r="BP16" s="78"/>
      <c r="BQ16" s="79" t="str">
        <f ca="1">IF(ISBLANK(AU5),"",IF(ISBLANK(AO16),"",VLOOKUP('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6" s="79"/>
      <c r="BS16" s="79"/>
      <c r="BT16" s="75" t="str">
        <f t="shared" ca="1" si="1"/>
        <v/>
      </c>
      <c r="BU16" s="75"/>
      <c r="BV16" s="75"/>
      <c r="BW16" s="75"/>
      <c r="BX16" s="75"/>
      <c r="BY16" s="75"/>
      <c r="BZ16" s="12"/>
      <c r="CA16" s="12"/>
      <c r="CB16" s="75" t="str">
        <f t="shared" ca="1" si="2"/>
        <v/>
      </c>
      <c r="CC16" s="75"/>
      <c r="CD16" s="75"/>
      <c r="CE16" s="75"/>
      <c r="CF16" s="12"/>
    </row>
    <row r="17" spans="1:84">
      <c r="B17" s="80" t="str">
        <f>IF(OR(ISBLANK(' ReTx'!$B$17),ISBLANK(H4)),"",' ReTx'!$B$17)</f>
        <v/>
      </c>
      <c r="C17" s="80"/>
      <c r="D17" s="80"/>
      <c r="E17" s="80"/>
      <c r="F17" s="80"/>
      <c r="G17" s="80"/>
      <c r="H17" s="98" t="str">
        <f>IF(B17="","",VLOOKUP(' ReTx'!$B$8:$B$22,OAR!$B$5:$H$40,3,FALSE))</f>
        <v/>
      </c>
      <c r="I17" s="99"/>
      <c r="J17" s="99"/>
      <c r="K17" s="100"/>
      <c r="L17" s="84"/>
      <c r="M17" s="84"/>
      <c r="N17" s="84"/>
      <c r="O17" s="84"/>
      <c r="P17" s="84"/>
      <c r="Q17" s="84"/>
      <c r="R17" s="84"/>
      <c r="S17" s="84"/>
      <c r="T17" s="75" t="str">
        <f>IF(ISBLANK(L17),"",L17/T4)</f>
        <v/>
      </c>
      <c r="U17" s="75"/>
      <c r="V17" s="75"/>
      <c r="W17" s="75"/>
      <c r="X17" s="75"/>
      <c r="Y17" s="80" t="str">
        <f>IF(B17="","",VLOOKUP(' ReTx'!$B$8:$B$22,OAR!$B$5:$H$40,2,FALSE))</f>
        <v/>
      </c>
      <c r="Z17" s="80"/>
      <c r="AA17" s="76" t="str">
        <f>IF(OR(X4="No",X4=""),IF(ISBLANK(L17),"",L17*((T17+Y17)/(2+Y17))),IF(ISBLANK(L17),"",IF(ISBLANK(X5),"Enter Hm",L17*((T17*(1+X5)+Y17)/(2+Y17)))))</f>
        <v/>
      </c>
      <c r="AB17" s="77"/>
      <c r="AC17" s="78"/>
      <c r="AD17" s="79" t="str">
        <f ca="1">IF(ISBLANK(H5),"",IF(ISBLANK(B17),"",VLOOKUP('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7" s="79"/>
      <c r="AF17" s="79"/>
      <c r="AG17" s="75" t="str">
        <f t="shared" ca="1" si="0"/>
        <v/>
      </c>
      <c r="AH17" s="75"/>
      <c r="AI17" s="75"/>
      <c r="AJ17" s="75"/>
      <c r="AK17" s="75"/>
      <c r="AL17" s="75"/>
      <c r="AM17" s="12"/>
      <c r="AO17" s="80" t="str">
        <f>IF(OR(ISBLANK(' ReTx'!$B$17),ISBLANK(AU4)),"",' ReTx'!$B$17)</f>
        <v/>
      </c>
      <c r="AP17" s="80"/>
      <c r="AQ17" s="80"/>
      <c r="AR17" s="80"/>
      <c r="AS17" s="80"/>
      <c r="AT17" s="80"/>
      <c r="AU17" s="98" t="str">
        <f>IF(AO17="","",VLOOKUP(' ReTx'!$B$8:$B$22,OAR!$B$5:$H$40,3,FALSE))</f>
        <v/>
      </c>
      <c r="AV17" s="99"/>
      <c r="AW17" s="99"/>
      <c r="AX17" s="100"/>
      <c r="AY17" s="84"/>
      <c r="AZ17" s="84"/>
      <c r="BA17" s="84"/>
      <c r="BB17" s="84"/>
      <c r="BC17" s="84"/>
      <c r="BD17" s="84"/>
      <c r="BE17" s="84"/>
      <c r="BF17" s="84"/>
      <c r="BG17" s="75" t="str">
        <f>IF(ISBLANK(AY17),"",AY17/BG4)</f>
        <v/>
      </c>
      <c r="BH17" s="75"/>
      <c r="BI17" s="75"/>
      <c r="BJ17" s="75"/>
      <c r="BK17" s="75"/>
      <c r="BL17" s="80" t="str">
        <f>IF(AO17="","",VLOOKUP(' ReTx'!$B$8:$B$22,OAR!$B$5:$H$40,2,FALSE))</f>
        <v/>
      </c>
      <c r="BM17" s="80"/>
      <c r="BN17" s="76" t="str">
        <f>IF(OR(BK4="No",BK4=""),IF(ISBLANK(AY17),"",AY17*((BG17+BL17)/(2+BL17))),IF(ISBLANK(AY17),"",IF(ISBLANK(BK5),"Enter Hm",AY17*((BG17*(1+BK5)+BL17)/(2+BL17)))))</f>
        <v/>
      </c>
      <c r="BO17" s="77"/>
      <c r="BP17" s="78"/>
      <c r="BQ17" s="79" t="str">
        <f ca="1">IF(ISBLANK(AU5),"",IF(ISBLANK(AO17),"",VLOOKUP('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7" s="79"/>
      <c r="BS17" s="79"/>
      <c r="BT17" s="75" t="str">
        <f t="shared" ca="1" si="1"/>
        <v/>
      </c>
      <c r="BU17" s="75"/>
      <c r="BV17" s="75"/>
      <c r="BW17" s="75"/>
      <c r="BX17" s="75"/>
      <c r="BY17" s="75"/>
      <c r="BZ17" s="12"/>
      <c r="CA17" s="12"/>
      <c r="CB17" s="75" t="str">
        <f t="shared" ca="1" si="2"/>
        <v/>
      </c>
      <c r="CC17" s="75"/>
      <c r="CD17" s="75"/>
      <c r="CE17" s="75"/>
      <c r="CF17" s="12"/>
    </row>
    <row r="18" spans="1:84">
      <c r="B18" s="80" t="str">
        <f>IF(OR(ISBLANK(' ReTx'!$B$18),ISBLANK(H4)),"",' ReTx'!$B$18)</f>
        <v/>
      </c>
      <c r="C18" s="80"/>
      <c r="D18" s="80"/>
      <c r="E18" s="80"/>
      <c r="F18" s="80"/>
      <c r="G18" s="80"/>
      <c r="H18" s="98" t="str">
        <f>IF(B18="","",VLOOKUP(' ReTx'!$B$8:$B$22,OAR!$B$5:$H$40,3,FALSE))</f>
        <v/>
      </c>
      <c r="I18" s="99"/>
      <c r="J18" s="99"/>
      <c r="K18" s="100"/>
      <c r="L18" s="84"/>
      <c r="M18" s="84"/>
      <c r="N18" s="84"/>
      <c r="O18" s="84"/>
      <c r="P18" s="84"/>
      <c r="Q18" s="84"/>
      <c r="R18" s="84"/>
      <c r="S18" s="84"/>
      <c r="T18" s="75" t="str">
        <f>IF(ISBLANK(L18),"",L18/T4)</f>
        <v/>
      </c>
      <c r="U18" s="75"/>
      <c r="V18" s="75"/>
      <c r="W18" s="75"/>
      <c r="X18" s="75"/>
      <c r="Y18" s="80" t="str">
        <f>IF(B18="","",VLOOKUP(' ReTx'!$B$8:$B$22,OAR!$B$5:$H$40,2,FALSE))</f>
        <v/>
      </c>
      <c r="Z18" s="80"/>
      <c r="AA18" s="76" t="str">
        <f>IF(OR(X4="No",X4=""),IF(ISBLANK(L18),"",L18*((T18+Y18)/(2+Y18))),IF(ISBLANK(L18),"",IF(ISBLANK(X5),"Enter Hm",L18*((T18*(1+X5)+Y18)/(2+Y18)))))</f>
        <v/>
      </c>
      <c r="AB18" s="77"/>
      <c r="AC18" s="78"/>
      <c r="AD18" s="79" t="str">
        <f ca="1">IF(ISBLANK(H5),"",IF(ISBLANK(B18),"",VLOOKUP('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8" s="79"/>
      <c r="AF18" s="79"/>
      <c r="AG18" s="75" t="str">
        <f t="shared" ca="1" si="0"/>
        <v/>
      </c>
      <c r="AH18" s="75"/>
      <c r="AI18" s="75"/>
      <c r="AJ18" s="75"/>
      <c r="AK18" s="75"/>
      <c r="AL18" s="75"/>
      <c r="AO18" s="80" t="str">
        <f>IF(OR(ISBLANK(' ReTx'!$B$18),ISBLANK(AU4)),"",' ReTx'!$B$18)</f>
        <v/>
      </c>
      <c r="AP18" s="80"/>
      <c r="AQ18" s="80"/>
      <c r="AR18" s="80"/>
      <c r="AS18" s="80"/>
      <c r="AT18" s="80"/>
      <c r="AU18" s="98" t="str">
        <f>IF(AO18="","",VLOOKUP(' ReTx'!$B$8:$B$22,OAR!$B$5:$H$40,3,FALSE))</f>
        <v/>
      </c>
      <c r="AV18" s="99"/>
      <c r="AW18" s="99"/>
      <c r="AX18" s="100"/>
      <c r="AY18" s="84"/>
      <c r="AZ18" s="84"/>
      <c r="BA18" s="84"/>
      <c r="BB18" s="84"/>
      <c r="BC18" s="84"/>
      <c r="BD18" s="84"/>
      <c r="BE18" s="84"/>
      <c r="BF18" s="84"/>
      <c r="BG18" s="75" t="str">
        <f>IF(ISBLANK(AY18),"",AY18/BG4)</f>
        <v/>
      </c>
      <c r="BH18" s="75"/>
      <c r="BI18" s="75"/>
      <c r="BJ18" s="75"/>
      <c r="BK18" s="75"/>
      <c r="BL18" s="80" t="str">
        <f>IF(AO18="","",VLOOKUP(' ReTx'!$B$8:$B$22,OAR!$B$5:$H$40,2,FALSE))</f>
        <v/>
      </c>
      <c r="BM18" s="80"/>
      <c r="BN18" s="76" t="str">
        <f>IF(OR(BK4="No",BK4=""),IF(ISBLANK(AY18),"",AY18*((BG18+BL18)/(2+BL18))),IF(ISBLANK(AY18),"",IF(ISBLANK(BK5),"Enter Hm",AY18*((BG18*(1+BK5)+BL18)/(2+BL18)))))</f>
        <v/>
      </c>
      <c r="BO18" s="77"/>
      <c r="BP18" s="78"/>
      <c r="BQ18" s="79" t="str">
        <f ca="1">IF(ISBLANK(AU5),"",IF(ISBLANK(AO18),"",VLOOKUP('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8" s="79"/>
      <c r="BS18" s="79"/>
      <c r="BT18" s="75" t="str">
        <f t="shared" ca="1" si="1"/>
        <v/>
      </c>
      <c r="BU18" s="75"/>
      <c r="BV18" s="75"/>
      <c r="BW18" s="75"/>
      <c r="BX18" s="75"/>
      <c r="BY18" s="75"/>
      <c r="CA18" s="12"/>
      <c r="CB18" s="75" t="str">
        <f t="shared" ca="1" si="2"/>
        <v/>
      </c>
      <c r="CC18" s="75"/>
      <c r="CD18" s="75"/>
      <c r="CE18" s="75"/>
      <c r="CF18" s="12"/>
    </row>
    <row r="19" spans="1:84">
      <c r="B19" s="80" t="str">
        <f>IF(OR(ISBLANK(' ReTx'!$B$19),ISBLANK(H4)),"",' ReTx'!$B$19)</f>
        <v/>
      </c>
      <c r="C19" s="80"/>
      <c r="D19" s="80"/>
      <c r="E19" s="80"/>
      <c r="F19" s="80"/>
      <c r="G19" s="80"/>
      <c r="H19" s="98" t="str">
        <f>IF(B19="","",VLOOKUP(' ReTx'!$B$8:$B$22,OAR!$B$5:$H$40,3,FALSE))</f>
        <v/>
      </c>
      <c r="I19" s="99"/>
      <c r="J19" s="99"/>
      <c r="K19" s="100"/>
      <c r="L19" s="84"/>
      <c r="M19" s="84"/>
      <c r="N19" s="84"/>
      <c r="O19" s="84"/>
      <c r="P19" s="84"/>
      <c r="Q19" s="84"/>
      <c r="R19" s="84"/>
      <c r="S19" s="84"/>
      <c r="T19" s="75" t="str">
        <f>IF(ISBLANK(L19),"",L19/T4)</f>
        <v/>
      </c>
      <c r="U19" s="75"/>
      <c r="V19" s="75"/>
      <c r="W19" s="75"/>
      <c r="X19" s="75"/>
      <c r="Y19" s="80" t="str">
        <f>IF(B19="","",VLOOKUP(' ReTx'!$B$8:$B$22,OAR!$B$5:$H$40,2,FALSE))</f>
        <v/>
      </c>
      <c r="Z19" s="80"/>
      <c r="AA19" s="76" t="str">
        <f>IF(OR(X4="No",X4=""),IF(ISBLANK(L19),"",L19*((T19+Y19)/(2+Y19))),IF(ISBLANK(L19),"",IF(ISBLANK(X5),"Enter Hm",L19*((T19*(1+X5)+Y19)/(2+Y19)))))</f>
        <v/>
      </c>
      <c r="AB19" s="77"/>
      <c r="AC19" s="78"/>
      <c r="AD19" s="79" t="str">
        <f ca="1">IF(ISBLANK(H5),"",IF(ISBLANK(B19),"",VLOOKUP('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19" s="79"/>
      <c r="AF19" s="79"/>
      <c r="AG19" s="75" t="str">
        <f t="shared" ca="1" si="0"/>
        <v/>
      </c>
      <c r="AH19" s="75"/>
      <c r="AI19" s="75"/>
      <c r="AJ19" s="75"/>
      <c r="AK19" s="75"/>
      <c r="AL19" s="75"/>
      <c r="AO19" s="80" t="str">
        <f>IF(OR(ISBLANK(' ReTx'!$B$19),ISBLANK(AU4)),"",' ReTx'!$B$19)</f>
        <v/>
      </c>
      <c r="AP19" s="80"/>
      <c r="AQ19" s="80"/>
      <c r="AR19" s="80"/>
      <c r="AS19" s="80"/>
      <c r="AT19" s="80"/>
      <c r="AU19" s="98" t="str">
        <f>IF(AO19="","",VLOOKUP(' ReTx'!$B$8:$B$22,OAR!$B$5:$H$40,3,FALSE))</f>
        <v/>
      </c>
      <c r="AV19" s="99"/>
      <c r="AW19" s="99"/>
      <c r="AX19" s="100"/>
      <c r="AY19" s="84"/>
      <c r="AZ19" s="84"/>
      <c r="BA19" s="84"/>
      <c r="BB19" s="84"/>
      <c r="BC19" s="84"/>
      <c r="BD19" s="84"/>
      <c r="BE19" s="84"/>
      <c r="BF19" s="84"/>
      <c r="BG19" s="75" t="str">
        <f>IF(ISBLANK(AY19),"",AY19/BG4)</f>
        <v/>
      </c>
      <c r="BH19" s="75"/>
      <c r="BI19" s="75"/>
      <c r="BJ19" s="75"/>
      <c r="BK19" s="75"/>
      <c r="BL19" s="80" t="str">
        <f>IF(AO19="","",VLOOKUP(' ReTx'!$B$8:$B$22,OAR!$B$5:$H$40,2,FALSE))</f>
        <v/>
      </c>
      <c r="BM19" s="80"/>
      <c r="BN19" s="76" t="str">
        <f>IF(OR(BK4="No",BK4=""),IF(ISBLANK(AY19),"",AY19*((BG19+BL19)/(2+BL19))),IF(ISBLANK(AY19),"",IF(ISBLANK(BK5),"Enter Hm",AY19*((BG19*(1+BK5)+BL19)/(2+BL19)))))</f>
        <v/>
      </c>
      <c r="BO19" s="77"/>
      <c r="BP19" s="78"/>
      <c r="BQ19" s="79" t="str">
        <f ca="1">IF(ISBLANK(AU5),"",IF(ISBLANK(AO19),"",VLOOKUP('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19" s="79"/>
      <c r="BS19" s="79"/>
      <c r="BT19" s="75" t="str">
        <f t="shared" ca="1" si="1"/>
        <v/>
      </c>
      <c r="BU19" s="75"/>
      <c r="BV19" s="75"/>
      <c r="BW19" s="75"/>
      <c r="BX19" s="75"/>
      <c r="BY19" s="75"/>
      <c r="CA19" s="12"/>
      <c r="CB19" s="75" t="str">
        <f t="shared" ca="1" si="2"/>
        <v/>
      </c>
      <c r="CC19" s="75"/>
      <c r="CD19" s="75"/>
      <c r="CE19" s="75"/>
      <c r="CF19" s="12"/>
    </row>
    <row r="20" spans="1:84">
      <c r="B20" s="80" t="str">
        <f>IF(OR(ISBLANK(' ReTx'!$B$20),ISBLANK(H4)),"",' ReTx'!$B$20)</f>
        <v/>
      </c>
      <c r="C20" s="80"/>
      <c r="D20" s="80"/>
      <c r="E20" s="80"/>
      <c r="F20" s="80"/>
      <c r="G20" s="80"/>
      <c r="H20" s="98" t="str">
        <f>IF(B20="","",VLOOKUP(' ReTx'!$B$8:$B$22,OAR!$B$5:$H$40,3,FALSE))</f>
        <v/>
      </c>
      <c r="I20" s="99"/>
      <c r="J20" s="99"/>
      <c r="K20" s="100"/>
      <c r="L20" s="84"/>
      <c r="M20" s="84"/>
      <c r="N20" s="84"/>
      <c r="O20" s="84"/>
      <c r="P20" s="84"/>
      <c r="Q20" s="84"/>
      <c r="R20" s="84"/>
      <c r="S20" s="84"/>
      <c r="T20" s="75" t="str">
        <f>IF(ISBLANK(L20),"",L20/T4)</f>
        <v/>
      </c>
      <c r="U20" s="75"/>
      <c r="V20" s="75"/>
      <c r="W20" s="75"/>
      <c r="X20" s="75"/>
      <c r="Y20" s="80" t="str">
        <f>IF(B20="","",VLOOKUP(' ReTx'!$B$8:$B$22,OAR!$B$5:$H$40,2,FALSE))</f>
        <v/>
      </c>
      <c r="Z20" s="80"/>
      <c r="AA20" s="76" t="str">
        <f>IF(OR(X4="No",X4=""),IF(ISBLANK(L20),"",L20*((T20+Y20)/(2+Y20))),IF(ISBLANK(L20),"",IF(ISBLANK(X5),"Enter Hm",L20*((T20*(1+X5)+Y20)/(2+Y20)))))</f>
        <v/>
      </c>
      <c r="AB20" s="77"/>
      <c r="AC20" s="78"/>
      <c r="AD20" s="79" t="str">
        <f ca="1">IF(ISBLANK(H5),"",IF(ISBLANK(B20),"",VLOOKUP('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20" s="79"/>
      <c r="AF20" s="79"/>
      <c r="AG20" s="75" t="str">
        <f t="shared" ca="1" si="0"/>
        <v/>
      </c>
      <c r="AH20" s="75"/>
      <c r="AI20" s="75"/>
      <c r="AJ20" s="75"/>
      <c r="AK20" s="75"/>
      <c r="AL20" s="75"/>
      <c r="AM20" s="12"/>
      <c r="AO20" s="80" t="str">
        <f>IF(OR(ISBLANK(' ReTx'!$B$20),ISBLANK(AU4)),"",' ReTx'!$B$20)</f>
        <v/>
      </c>
      <c r="AP20" s="80"/>
      <c r="AQ20" s="80"/>
      <c r="AR20" s="80"/>
      <c r="AS20" s="80"/>
      <c r="AT20" s="80"/>
      <c r="AU20" s="98" t="str">
        <f>IF(AO20="","",VLOOKUP(' ReTx'!$B$8:$B$22,OAR!$B$5:$H$40,3,FALSE))</f>
        <v/>
      </c>
      <c r="AV20" s="99"/>
      <c r="AW20" s="99"/>
      <c r="AX20" s="100"/>
      <c r="AY20" s="84"/>
      <c r="AZ20" s="84"/>
      <c r="BA20" s="84"/>
      <c r="BB20" s="84"/>
      <c r="BC20" s="84"/>
      <c r="BD20" s="84"/>
      <c r="BE20" s="84"/>
      <c r="BF20" s="84"/>
      <c r="BG20" s="75" t="str">
        <f>IF(ISBLANK(AY20),"",AY20/BG4)</f>
        <v/>
      </c>
      <c r="BH20" s="75"/>
      <c r="BI20" s="75"/>
      <c r="BJ20" s="75"/>
      <c r="BK20" s="75"/>
      <c r="BL20" s="80" t="str">
        <f>IF(AO20="","",VLOOKUP(' ReTx'!$B$8:$B$22,OAR!$B$5:$H$40,2,FALSE))</f>
        <v/>
      </c>
      <c r="BM20" s="80"/>
      <c r="BN20" s="76" t="str">
        <f>IF(OR(BK4="No",BK4=""),IF(ISBLANK(AY20),"",AY20*((BG20+BL20)/(2+BL20))),IF(ISBLANK(AY20),"",IF(ISBLANK(BK5),"Enter Hm",AY20*((BG20*(1+BK5)+BL20)/(2+BL20)))))</f>
        <v/>
      </c>
      <c r="BO20" s="77"/>
      <c r="BP20" s="78"/>
      <c r="BQ20" s="79" t="str">
        <f ca="1">IF(ISBLANK(AU5),"",IF(ISBLANK(AO20),"",VLOOKUP('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20" s="79"/>
      <c r="BS20" s="79"/>
      <c r="BT20" s="75" t="str">
        <f t="shared" ca="1" si="1"/>
        <v/>
      </c>
      <c r="BU20" s="75"/>
      <c r="BV20" s="75"/>
      <c r="BW20" s="75"/>
      <c r="BX20" s="75"/>
      <c r="BY20" s="75"/>
      <c r="BZ20" s="12"/>
      <c r="CB20" s="75" t="str">
        <f t="shared" ca="1" si="2"/>
        <v/>
      </c>
      <c r="CC20" s="75"/>
      <c r="CD20" s="75"/>
      <c r="CE20" s="75"/>
      <c r="CF20" s="12"/>
    </row>
    <row r="21" spans="1:84">
      <c r="B21" s="80" t="str">
        <f>IF(OR(ISBLANK(' ReTx'!$B$21),ISBLANK(H4)),"",' ReTx'!$B$21)</f>
        <v/>
      </c>
      <c r="C21" s="80"/>
      <c r="D21" s="80"/>
      <c r="E21" s="80"/>
      <c r="F21" s="80"/>
      <c r="G21" s="80"/>
      <c r="H21" s="98" t="str">
        <f>IF(B21="","",VLOOKUP(' ReTx'!$B$8:$B$22,OAR!$B$5:$H$40,3,FALSE))</f>
        <v/>
      </c>
      <c r="I21" s="99"/>
      <c r="J21" s="99"/>
      <c r="K21" s="100"/>
      <c r="L21" s="84"/>
      <c r="M21" s="84"/>
      <c r="N21" s="84"/>
      <c r="O21" s="84"/>
      <c r="P21" s="84"/>
      <c r="Q21" s="84"/>
      <c r="R21" s="84"/>
      <c r="S21" s="84"/>
      <c r="T21" s="75" t="str">
        <f>IF(ISBLANK(L21),"",L21/T4)</f>
        <v/>
      </c>
      <c r="U21" s="75"/>
      <c r="V21" s="75"/>
      <c r="W21" s="75"/>
      <c r="X21" s="75"/>
      <c r="Y21" s="80" t="str">
        <f>IF(B21="","",VLOOKUP(' ReTx'!$B$8:$B$22,OAR!$B$5:$H$40,2,FALSE))</f>
        <v/>
      </c>
      <c r="Z21" s="80"/>
      <c r="AA21" s="76" t="str">
        <f>IF(OR(X4="No",X4=""),IF(ISBLANK(L21),"",L21*((T21+Y21)/(2+Y21))),IF(ISBLANK(L21),"",IF(ISBLANK(X5),"Enter Hm",L21*((T21*(1+X5)+Y21)/(2+Y21)))))</f>
        <v/>
      </c>
      <c r="AB21" s="77"/>
      <c r="AC21" s="78"/>
      <c r="AD21" s="79" t="str">
        <f ca="1">IF(ISBLANK(H5),"",IF(ISBLANK(B21),"",VLOOKUP('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21" s="79"/>
      <c r="AF21" s="79"/>
      <c r="AG21" s="75" t="str">
        <f t="shared" ca="1" si="0"/>
        <v/>
      </c>
      <c r="AH21" s="75"/>
      <c r="AI21" s="75"/>
      <c r="AJ21" s="75"/>
      <c r="AK21" s="75"/>
      <c r="AL21" s="75"/>
      <c r="AM21" s="12"/>
      <c r="AO21" s="80" t="str">
        <f>IF(OR(ISBLANK(' ReTx'!$B$21),ISBLANK(AU4)),"",' ReTx'!$B$21)</f>
        <v/>
      </c>
      <c r="AP21" s="80"/>
      <c r="AQ21" s="80"/>
      <c r="AR21" s="80"/>
      <c r="AS21" s="80"/>
      <c r="AT21" s="80"/>
      <c r="AU21" s="98" t="str">
        <f>IF(AO21="","",VLOOKUP(' ReTx'!$B$8:$B$22,OAR!$B$5:$H$40,3,FALSE))</f>
        <v/>
      </c>
      <c r="AV21" s="99"/>
      <c r="AW21" s="99"/>
      <c r="AX21" s="100"/>
      <c r="AY21" s="84"/>
      <c r="AZ21" s="84"/>
      <c r="BA21" s="84"/>
      <c r="BB21" s="84"/>
      <c r="BC21" s="84"/>
      <c r="BD21" s="84"/>
      <c r="BE21" s="84"/>
      <c r="BF21" s="84"/>
      <c r="BG21" s="75" t="str">
        <f>IF(ISBLANK(AY21),"",AY21/BG4)</f>
        <v/>
      </c>
      <c r="BH21" s="75"/>
      <c r="BI21" s="75"/>
      <c r="BJ21" s="75"/>
      <c r="BK21" s="75"/>
      <c r="BL21" s="80" t="str">
        <f>IF(AO21="","",VLOOKUP(' ReTx'!$B$8:$B$22,OAR!$B$5:$H$40,2,FALSE))</f>
        <v/>
      </c>
      <c r="BM21" s="80"/>
      <c r="BN21" s="76" t="str">
        <f>IF(OR(BK4="No",BK4=""),IF(ISBLANK(AY21),"",AY21*((BG21+BL21)/(2+BL21))),IF(ISBLANK(AY21),"",IF(ISBLANK(BK5),"Enter Hm",AY21*((BG21*(1+BK5)+BL21)/(2+BL21)))))</f>
        <v/>
      </c>
      <c r="BO21" s="77"/>
      <c r="BP21" s="78"/>
      <c r="BQ21" s="79" t="str">
        <f ca="1">IF(ISBLANK(AU5),"",IF(ISBLANK(AO21),"",VLOOKUP('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21" s="79"/>
      <c r="BS21" s="79"/>
      <c r="BT21" s="75" t="str">
        <f t="shared" ca="1" si="1"/>
        <v/>
      </c>
      <c r="BU21" s="75"/>
      <c r="BV21" s="75"/>
      <c r="BW21" s="75"/>
      <c r="BX21" s="75"/>
      <c r="BY21" s="75"/>
      <c r="BZ21" s="12"/>
      <c r="CB21" s="75" t="str">
        <f t="shared" ca="1" si="2"/>
        <v/>
      </c>
      <c r="CC21" s="75"/>
      <c r="CD21" s="75"/>
      <c r="CE21" s="75"/>
      <c r="CF21" s="12"/>
    </row>
    <row r="22" spans="1:84">
      <c r="B22" s="80" t="str">
        <f>IF(OR(ISBLANK(' ReTx'!$B$22),ISBLANK(H4)),"",' ReTx'!$B$22)</f>
        <v/>
      </c>
      <c r="C22" s="80"/>
      <c r="D22" s="80"/>
      <c r="E22" s="80"/>
      <c r="F22" s="80"/>
      <c r="G22" s="80"/>
      <c r="H22" s="98" t="str">
        <f>IF(B22="","",VLOOKUP(' ReTx'!$B$8:$B$22,OAR!$B$5:$H$40,3,FALSE))</f>
        <v/>
      </c>
      <c r="I22" s="99"/>
      <c r="J22" s="99"/>
      <c r="K22" s="100"/>
      <c r="L22" s="84"/>
      <c r="M22" s="84"/>
      <c r="N22" s="84"/>
      <c r="O22" s="84"/>
      <c r="P22" s="84"/>
      <c r="Q22" s="84"/>
      <c r="R22" s="84"/>
      <c r="S22" s="84"/>
      <c r="T22" s="75" t="str">
        <f>IF(ISBLANK(L22),"",L22/T4)</f>
        <v/>
      </c>
      <c r="U22" s="75"/>
      <c r="V22" s="75"/>
      <c r="W22" s="75"/>
      <c r="X22" s="75"/>
      <c r="Y22" s="80" t="str">
        <f>IF(B22="","",VLOOKUP(' ReTx'!$B$8:$B$22,OAR!$B$5:$H$40,2,FALSE))</f>
        <v/>
      </c>
      <c r="Z22" s="80"/>
      <c r="AA22" s="76" t="str">
        <f>IF(OR(X4="No",X4=""),IF(ISBLANK(L22),"",L22*((T22+Y22)/(2+Y22))),IF(ISBLANK(L22),"",IF(ISBLANK(X5),"Enter Hm",L22*((T22*(1+X5)+Y22)/(2+Y22)))))</f>
        <v/>
      </c>
      <c r="AB22" s="77"/>
      <c r="AC22" s="78"/>
      <c r="AD22" s="79" t="str">
        <f ca="1">IF(ISBLANK(H5),"",IF(ISBLANK(B22),"",VLOOKUP(' ReTx'!$B$8:$B$22,OAR!$B$5:$I$40,IF(DATEDIF(H5,TODAY(),"m")&lt;3,4,IF(AND(DATEDIF(H5,TODAY(),"m")&gt;=3,DATEDIF(H5,TODAY(),"m")&lt;6),5,IF(AND(DATEDIF(H5,TODAY(),"m")&gt;=6,DATEDIF(H5,TODAY(),"m")&lt;12),6,IF(AND(DATEDIF(H5,TODAY(),"m")&gt;=12,DATEDIF(H5,TODAY(),"m")&lt;36),7,IF(DATEDIF(H5,TODAY(),"m")&gt;=36,8))))),FALSE)))</f>
        <v/>
      </c>
      <c r="AE22" s="79"/>
      <c r="AF22" s="79"/>
      <c r="AG22" s="75" t="str">
        <f t="shared" ca="1" si="0"/>
        <v/>
      </c>
      <c r="AH22" s="75"/>
      <c r="AI22" s="75"/>
      <c r="AJ22" s="75"/>
      <c r="AK22" s="75"/>
      <c r="AL22" s="75"/>
      <c r="AM22" s="12"/>
      <c r="AO22" s="80" t="str">
        <f>IF(OR(ISBLANK(' ReTx'!$B$22),ISBLANK(AU4)),"",' ReTx'!$B$22)</f>
        <v/>
      </c>
      <c r="AP22" s="80"/>
      <c r="AQ22" s="80"/>
      <c r="AR22" s="80"/>
      <c r="AS22" s="80"/>
      <c r="AT22" s="80"/>
      <c r="AU22" s="98" t="str">
        <f>IF(AO22="","",VLOOKUP(' ReTx'!$B$8:$B$22,OAR!$B$5:$H$40,3,FALSE))</f>
        <v/>
      </c>
      <c r="AV22" s="99"/>
      <c r="AW22" s="99"/>
      <c r="AX22" s="100"/>
      <c r="AY22" s="84"/>
      <c r="AZ22" s="84"/>
      <c r="BA22" s="84"/>
      <c r="BB22" s="84"/>
      <c r="BC22" s="84"/>
      <c r="BD22" s="84"/>
      <c r="BE22" s="84"/>
      <c r="BF22" s="84"/>
      <c r="BG22" s="75" t="str">
        <f>IF(ISBLANK(AY22),"",AY22/BG4)</f>
        <v/>
      </c>
      <c r="BH22" s="75"/>
      <c r="BI22" s="75"/>
      <c r="BJ22" s="75"/>
      <c r="BK22" s="75"/>
      <c r="BL22" s="80" t="str">
        <f>IF(AO22="","",VLOOKUP(' ReTx'!$B$8:$B$22,OAR!$B$5:$H$40,2,FALSE))</f>
        <v/>
      </c>
      <c r="BM22" s="80"/>
      <c r="BN22" s="76" t="str">
        <f>IF(OR(BK4="No",BK4=""),IF(ISBLANK(AY22),"",AY22*((BG22+BL22)/(2+BL22))),IF(ISBLANK(AY22),"",IF(ISBLANK(BK5),"Enter Hm",AY22*((BG22*(1+BK5)+BL22)/(2+BL22)))))</f>
        <v/>
      </c>
      <c r="BO22" s="77"/>
      <c r="BP22" s="78"/>
      <c r="BQ22" s="79" t="str">
        <f ca="1">IF(ISBLANK(AU5),"",IF(ISBLANK(AO22),"",VLOOKUP(' ReTx'!$B$8:$B$22,OAR!$B$5:$I$40,IF(DATEDIF(AU5,TODAY(),"m")&lt;3,4,IF(AND(DATEDIF(AU5,TODAY(),"m")&gt;=3,DATEDIF(AU5,TODAY(),"m")&lt;6),5,IF(AND(DATEDIF(AU5,TODAY(),"m")&gt;=6,DATEDIF(AU5,TODAY(),"m")&lt;12),6,IF(AND(DATEDIF(AU5,TODAY(),"m")&gt;=12,DATEDIF(AU5,TODAY(),"m")&lt;36),7,IF(DATEDIF(AU5,TODAY(),"m")&gt;=36,8))))),FALSE)))</f>
        <v/>
      </c>
      <c r="BR22" s="79"/>
      <c r="BS22" s="79"/>
      <c r="BT22" s="75" t="str">
        <f t="shared" ca="1" si="1"/>
        <v/>
      </c>
      <c r="BU22" s="75"/>
      <c r="BV22" s="75"/>
      <c r="BW22" s="75"/>
      <c r="BX22" s="75"/>
      <c r="BY22" s="75"/>
      <c r="BZ22" s="12"/>
      <c r="CA22" s="12"/>
      <c r="CB22" s="75" t="str">
        <f t="shared" ca="1" si="2"/>
        <v/>
      </c>
      <c r="CC22" s="75"/>
      <c r="CD22" s="75"/>
      <c r="CE22" s="75"/>
      <c r="CF22" s="12"/>
    </row>
    <row r="23" spans="1:84">
      <c r="AM23" s="12"/>
      <c r="BZ23" s="12"/>
      <c r="CA23" s="12"/>
      <c r="CB23" s="12"/>
      <c r="CC23" s="12"/>
      <c r="CD23" s="12"/>
      <c r="CE23" s="12"/>
      <c r="CF23" s="12"/>
    </row>
    <row r="24" spans="1:84" ht="15" customHeight="1" thickBo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CA24" s="12"/>
      <c r="CB24" s="12"/>
      <c r="CC24" s="12"/>
      <c r="CD24" s="12"/>
      <c r="CE24" s="12"/>
      <c r="CF24" s="12"/>
    </row>
    <row r="25" spans="1:84">
      <c r="A25" s="12"/>
      <c r="B25" s="111" t="s">
        <v>78</v>
      </c>
      <c r="C25" s="110"/>
      <c r="D25" s="110"/>
      <c r="E25" s="110"/>
      <c r="F25" s="110"/>
      <c r="G25" s="110"/>
      <c r="H25" s="112"/>
      <c r="I25" s="112"/>
      <c r="J25" s="112"/>
      <c r="K25" s="112"/>
      <c r="L25" s="112"/>
      <c r="M25" s="112"/>
      <c r="N25" s="112"/>
      <c r="O25" s="110" t="s">
        <v>30</v>
      </c>
      <c r="P25" s="110"/>
      <c r="Q25" s="110"/>
      <c r="R25" s="110"/>
      <c r="S25" s="110"/>
      <c r="T25" s="112"/>
      <c r="U25" s="112"/>
      <c r="V25" s="110" t="s">
        <v>29</v>
      </c>
      <c r="W25" s="110"/>
      <c r="X25" s="112"/>
      <c r="Y25" s="115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N25" s="12"/>
      <c r="AO25" s="111" t="s">
        <v>79</v>
      </c>
      <c r="AP25" s="110"/>
      <c r="AQ25" s="110"/>
      <c r="AR25" s="110"/>
      <c r="AS25" s="110"/>
      <c r="AT25" s="110"/>
      <c r="AU25" s="112"/>
      <c r="AV25" s="112"/>
      <c r="AW25" s="112"/>
      <c r="AX25" s="112"/>
      <c r="AY25" s="112"/>
      <c r="AZ25" s="112"/>
      <c r="BA25" s="112"/>
      <c r="BB25" s="110" t="s">
        <v>30</v>
      </c>
      <c r="BC25" s="110"/>
      <c r="BD25" s="110"/>
      <c r="BE25" s="110"/>
      <c r="BF25" s="110"/>
      <c r="BG25" s="112"/>
      <c r="BH25" s="112"/>
      <c r="BI25" s="110" t="s">
        <v>29</v>
      </c>
      <c r="BJ25" s="110"/>
      <c r="BK25" s="112"/>
      <c r="BL25" s="115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CA25" s="12"/>
      <c r="CB25" s="12"/>
      <c r="CC25" s="12"/>
      <c r="CD25" s="12"/>
      <c r="CE25" s="12"/>
      <c r="CF25" s="12"/>
    </row>
    <row r="26" spans="1:84" ht="15" customHeight="1" thickBot="1">
      <c r="A26" s="12"/>
      <c r="B26" s="118" t="s">
        <v>31</v>
      </c>
      <c r="C26" s="119"/>
      <c r="D26" s="119"/>
      <c r="E26" s="119"/>
      <c r="F26" s="119"/>
      <c r="G26" s="119"/>
      <c r="H26" s="114"/>
      <c r="I26" s="114"/>
      <c r="J26" s="114"/>
      <c r="K26" s="114"/>
      <c r="L26" s="114"/>
      <c r="M26" s="114"/>
      <c r="N26" s="114"/>
      <c r="O26" s="101"/>
      <c r="P26" s="102"/>
      <c r="Q26" s="102"/>
      <c r="R26" s="102"/>
      <c r="S26" s="102"/>
      <c r="T26" s="102"/>
      <c r="U26" s="102"/>
      <c r="V26" s="103" t="s">
        <v>41</v>
      </c>
      <c r="W26" s="104"/>
      <c r="X26" s="105"/>
      <c r="Y26" s="106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18" t="s">
        <v>31</v>
      </c>
      <c r="AP26" s="119"/>
      <c r="AQ26" s="119"/>
      <c r="AR26" s="119"/>
      <c r="AS26" s="119"/>
      <c r="AT26" s="119"/>
      <c r="AU26" s="114"/>
      <c r="AV26" s="114"/>
      <c r="AW26" s="114"/>
      <c r="AX26" s="114"/>
      <c r="AY26" s="114"/>
      <c r="AZ26" s="114"/>
      <c r="BA26" s="114"/>
      <c r="BB26" s="101"/>
      <c r="BC26" s="102"/>
      <c r="BD26" s="102"/>
      <c r="BE26" s="102"/>
      <c r="BF26" s="102"/>
      <c r="BG26" s="102"/>
      <c r="BH26" s="102"/>
      <c r="BI26" s="103" t="s">
        <v>41</v>
      </c>
      <c r="BJ26" s="104"/>
      <c r="BK26" s="105"/>
      <c r="BL26" s="106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</row>
    <row r="27" spans="1:84" ht="7.5" customHeight="1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3"/>
      <c r="M27" s="13"/>
      <c r="N27" s="13"/>
      <c r="O27" s="13"/>
      <c r="P27" s="13"/>
      <c r="Q27" s="13"/>
      <c r="R27" s="13"/>
      <c r="S27" s="13"/>
      <c r="T27" s="14"/>
      <c r="U27" s="14"/>
      <c r="V27" s="14"/>
      <c r="W27" s="14"/>
      <c r="X27" s="14"/>
      <c r="Y27" s="13"/>
      <c r="Z27" s="13"/>
      <c r="AA27" s="14"/>
      <c r="AB27" s="14"/>
      <c r="AC27" s="13"/>
      <c r="AD27" s="12"/>
      <c r="AE27" s="12"/>
      <c r="AF27" s="12"/>
      <c r="AG27" s="12"/>
      <c r="AH27" s="12"/>
      <c r="AI27" s="12"/>
      <c r="AJ27" s="12"/>
      <c r="AK27" s="12"/>
      <c r="AL27" s="12"/>
      <c r="AN27" s="12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3"/>
      <c r="AZ27" s="13"/>
      <c r="BA27" s="13"/>
      <c r="BB27" s="13"/>
      <c r="BC27" s="13"/>
      <c r="BD27" s="13"/>
      <c r="BE27" s="13"/>
      <c r="BF27" s="13"/>
      <c r="BG27" s="14"/>
      <c r="BH27" s="14"/>
      <c r="BI27" s="14"/>
      <c r="BJ27" s="14"/>
      <c r="BK27" s="14"/>
      <c r="BL27" s="13"/>
      <c r="BM27" s="13"/>
      <c r="BN27" s="14"/>
      <c r="BO27" s="14"/>
      <c r="BP27" s="13"/>
      <c r="BQ27" s="12"/>
      <c r="BR27" s="12"/>
      <c r="BS27" s="12"/>
      <c r="BT27" s="12"/>
      <c r="BU27" s="12"/>
      <c r="BV27" s="12"/>
      <c r="BW27" s="12"/>
      <c r="BX27" s="12"/>
      <c r="BY27" s="12"/>
      <c r="CA27" s="12"/>
      <c r="CB27" s="12"/>
      <c r="CC27" s="12"/>
      <c r="CD27" s="12"/>
      <c r="CE27" s="12"/>
      <c r="CF27" s="12"/>
    </row>
    <row r="28" spans="1:84">
      <c r="A28" s="12"/>
      <c r="B28" s="90" t="s">
        <v>0</v>
      </c>
      <c r="C28" s="90"/>
      <c r="D28" s="90"/>
      <c r="E28" s="90"/>
      <c r="F28" s="90"/>
      <c r="G28" s="90"/>
      <c r="H28" s="94" t="s">
        <v>34</v>
      </c>
      <c r="I28" s="95"/>
      <c r="J28" s="95"/>
      <c r="K28" s="95"/>
      <c r="L28" s="120" t="s">
        <v>35</v>
      </c>
      <c r="M28" s="120"/>
      <c r="N28" s="120"/>
      <c r="O28" s="120"/>
      <c r="P28" s="120"/>
      <c r="Q28" s="120"/>
      <c r="R28" s="120"/>
      <c r="S28" s="120"/>
      <c r="T28" s="90" t="s">
        <v>26</v>
      </c>
      <c r="U28" s="90"/>
      <c r="V28" s="90"/>
      <c r="W28" s="90"/>
      <c r="X28" s="90"/>
      <c r="Y28" s="113" t="s">
        <v>27</v>
      </c>
      <c r="Z28" s="113"/>
      <c r="AA28" s="94" t="s">
        <v>28</v>
      </c>
      <c r="AB28" s="95"/>
      <c r="AC28" s="96"/>
      <c r="AD28" s="90" t="s">
        <v>33</v>
      </c>
      <c r="AE28" s="90"/>
      <c r="AF28" s="90"/>
      <c r="AG28" s="90" t="s">
        <v>39</v>
      </c>
      <c r="AH28" s="90"/>
      <c r="AI28" s="90"/>
      <c r="AJ28" s="90"/>
      <c r="AK28" s="90"/>
      <c r="AL28" s="90"/>
      <c r="AN28" s="12"/>
      <c r="AO28" s="90" t="s">
        <v>0</v>
      </c>
      <c r="AP28" s="90"/>
      <c r="AQ28" s="90"/>
      <c r="AR28" s="90"/>
      <c r="AS28" s="90"/>
      <c r="AT28" s="90"/>
      <c r="AU28" s="94" t="s">
        <v>34</v>
      </c>
      <c r="AV28" s="95"/>
      <c r="AW28" s="95"/>
      <c r="AX28" s="95"/>
      <c r="AY28" s="120" t="s">
        <v>35</v>
      </c>
      <c r="AZ28" s="120"/>
      <c r="BA28" s="120"/>
      <c r="BB28" s="120"/>
      <c r="BC28" s="120"/>
      <c r="BD28" s="120"/>
      <c r="BE28" s="120"/>
      <c r="BF28" s="120"/>
      <c r="BG28" s="90" t="s">
        <v>26</v>
      </c>
      <c r="BH28" s="90"/>
      <c r="BI28" s="90"/>
      <c r="BJ28" s="90"/>
      <c r="BK28" s="90"/>
      <c r="BL28" s="113" t="s">
        <v>27</v>
      </c>
      <c r="BM28" s="113"/>
      <c r="BN28" s="94" t="s">
        <v>28</v>
      </c>
      <c r="BO28" s="95"/>
      <c r="BP28" s="96"/>
      <c r="BQ28" s="90" t="s">
        <v>33</v>
      </c>
      <c r="BR28" s="90"/>
      <c r="BS28" s="90"/>
      <c r="BT28" s="90" t="s">
        <v>39</v>
      </c>
      <c r="BU28" s="90"/>
      <c r="BV28" s="90"/>
      <c r="BW28" s="90"/>
      <c r="BX28" s="90"/>
      <c r="BY28" s="90"/>
      <c r="CA28" s="12"/>
      <c r="CB28" s="12"/>
      <c r="CC28" s="12"/>
      <c r="CD28" s="12"/>
      <c r="CE28" s="12"/>
      <c r="CF28" s="12"/>
    </row>
    <row r="29" spans="1:84">
      <c r="A29" s="12"/>
      <c r="B29" s="80" t="str">
        <f>IF(OR(ISBLANK(' ReTx'!$B$8),ISBLANK(H25)),"",' ReTx'!$B$8)</f>
        <v/>
      </c>
      <c r="C29" s="80"/>
      <c r="D29" s="80"/>
      <c r="E29" s="80"/>
      <c r="F29" s="80"/>
      <c r="G29" s="80"/>
      <c r="H29" s="98" t="str">
        <f>IF(B29="","",VLOOKUP($B$29:$B$43,OAR!$B$5:$I$40,3,FALSE))</f>
        <v/>
      </c>
      <c r="I29" s="99"/>
      <c r="J29" s="99"/>
      <c r="K29" s="100"/>
      <c r="L29" s="84"/>
      <c r="M29" s="84"/>
      <c r="N29" s="84"/>
      <c r="O29" s="84"/>
      <c r="P29" s="84"/>
      <c r="Q29" s="84"/>
      <c r="R29" s="84"/>
      <c r="S29" s="84"/>
      <c r="T29" s="75" t="str">
        <f>IF(ISBLANK(L29),"",L29/T25)</f>
        <v/>
      </c>
      <c r="U29" s="75"/>
      <c r="V29" s="75"/>
      <c r="W29" s="75"/>
      <c r="X29" s="75"/>
      <c r="Y29" s="80" t="str">
        <f>IF(B29="","",VLOOKUP($B$29:$B$43,OAR!$B$5:$H$40,2,FALSE))</f>
        <v/>
      </c>
      <c r="Z29" s="80"/>
      <c r="AA29" s="76" t="str">
        <f>IF(OR(X25="No",X25=""),IF(ISBLANK(L29),"",L29*((T29+Y29)/(2+Y29))),IF(ISBLANK(L29),"",IF(ISBLANK(X26),"Enter Hm",L29*((T29*(1+X26)+Y29)/(2+Y29)))))</f>
        <v/>
      </c>
      <c r="AB29" s="77"/>
      <c r="AC29" s="78"/>
      <c r="AD29" s="79" t="str">
        <f ca="1">IF(ISBLANK(H26),"",IF(ISBLANK(B29)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29" s="79"/>
      <c r="AF29" s="79"/>
      <c r="AG29" s="75" t="str">
        <f t="shared" ref="AG29:AG43" ca="1" si="3">IF(AD29="","",IF(OR(B29="",L29=""),"",(100%-AD29)*AA29))</f>
        <v/>
      </c>
      <c r="AH29" s="75"/>
      <c r="AI29" s="75"/>
      <c r="AJ29" s="75"/>
      <c r="AK29" s="75"/>
      <c r="AL29" s="75"/>
      <c r="AM29" s="12"/>
      <c r="AN29" s="12"/>
      <c r="AO29" s="80" t="str">
        <f>IF(OR(ISBLANK(' ReTx'!$B$8),ISBLANK(AU25)),"",' ReTx'!$B$8)</f>
        <v/>
      </c>
      <c r="AP29" s="80"/>
      <c r="AQ29" s="80"/>
      <c r="AR29" s="80"/>
      <c r="AS29" s="80"/>
      <c r="AT29" s="80"/>
      <c r="AU29" s="98" t="str">
        <f>IF(AO29="","",VLOOKUP($B$29:$B$43,OAR!$B$5:$I$40,3,FALSE))</f>
        <v/>
      </c>
      <c r="AV29" s="99"/>
      <c r="AW29" s="99"/>
      <c r="AX29" s="100"/>
      <c r="AY29" s="84"/>
      <c r="AZ29" s="84"/>
      <c r="BA29" s="84"/>
      <c r="BB29" s="84"/>
      <c r="BC29" s="84"/>
      <c r="BD29" s="84"/>
      <c r="BE29" s="84"/>
      <c r="BF29" s="84"/>
      <c r="BG29" s="75" t="str">
        <f>IF(ISBLANK(AY29),"",AY29/BG25)</f>
        <v/>
      </c>
      <c r="BH29" s="75"/>
      <c r="BI29" s="75"/>
      <c r="BJ29" s="75"/>
      <c r="BK29" s="75"/>
      <c r="BL29" s="80" t="str">
        <f>IF(AO29="","",VLOOKUP($B$29:$B$43,OAR!$B$5:$H$40,2,FALSE))</f>
        <v/>
      </c>
      <c r="BM29" s="80"/>
      <c r="BN29" s="76" t="str">
        <f>IF(OR(BK25="No",BK25=""),IF(ISBLANK(AY29),"",AY29*((BG29+BL29)/(2+BL29))),IF(ISBLANK(AY29),"",IF(ISBLANK(BK26),"Enter Hm",AY29*((BG29*(1+BK26)+BL29)/(2+BL29)))))</f>
        <v/>
      </c>
      <c r="BO29" s="77"/>
      <c r="BP29" s="78"/>
      <c r="BQ29" s="79" t="str">
        <f ca="1">IF(ISBLANK(AU26),"",IF(ISBLANK(AO29)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29" s="79"/>
      <c r="BS29" s="79"/>
      <c r="BT29" s="75" t="str">
        <f t="shared" ref="BT29:BT43" ca="1" si="4">IF(BQ29="","",IF(OR(AO29="",AY29=""),"",(100%-BQ29)*BN29))</f>
        <v/>
      </c>
      <c r="BU29" s="75"/>
      <c r="BV29" s="75"/>
      <c r="BW29" s="75"/>
      <c r="BX29" s="75"/>
      <c r="BY29" s="75"/>
      <c r="BZ29" s="12"/>
      <c r="CA29" s="12"/>
      <c r="CB29" s="12"/>
      <c r="CC29" s="12"/>
      <c r="CD29" s="12"/>
      <c r="CE29" s="12"/>
      <c r="CF29" s="12"/>
    </row>
    <row r="30" spans="1:84">
      <c r="B30" s="80" t="str">
        <f>IF(OR(ISBLANK(' ReTx'!$B$9),ISBLANK(H25)),"",' ReTx'!$B$9)</f>
        <v/>
      </c>
      <c r="C30" s="80"/>
      <c r="D30" s="80"/>
      <c r="E30" s="80"/>
      <c r="F30" s="80"/>
      <c r="G30" s="80"/>
      <c r="H30" s="98" t="str">
        <f>IF(B30="","",VLOOKUP($B$29:$B$43,OAR!$B$5:$I$40,3,FALSE))</f>
        <v/>
      </c>
      <c r="I30" s="99"/>
      <c r="J30" s="99"/>
      <c r="K30" s="100"/>
      <c r="L30" s="84"/>
      <c r="M30" s="84"/>
      <c r="N30" s="84"/>
      <c r="O30" s="84"/>
      <c r="P30" s="84"/>
      <c r="Q30" s="84"/>
      <c r="R30" s="84"/>
      <c r="S30" s="84"/>
      <c r="T30" s="75" t="str">
        <f>IF(ISBLANK(L30),"",L30/T25)</f>
        <v/>
      </c>
      <c r="U30" s="75"/>
      <c r="V30" s="75"/>
      <c r="W30" s="75"/>
      <c r="X30" s="75"/>
      <c r="Y30" s="80" t="str">
        <f>IF(B30="","",VLOOKUP($B$29:$B$43,OAR!$B$5:$H$40,2,FALSE))</f>
        <v/>
      </c>
      <c r="Z30" s="80"/>
      <c r="AA30" s="76" t="str">
        <f>IF(OR(X25="No",X25=""),IF(ISBLANK(L30),"",L30*((T30+Y30)/(2+Y30))),IF(ISBLANK(L30),"",IF(ISBLANK(X26),"Enter Hm",L30*((T30*(1+X26)+Y30)/(2+Y30)))))</f>
        <v/>
      </c>
      <c r="AB30" s="77"/>
      <c r="AC30" s="78"/>
      <c r="AD30" s="128" t="str">
        <f ca="1">IF(ISBLANK(H26),"",IF(ISBLANK(B30)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0" s="129"/>
      <c r="AF30" s="130"/>
      <c r="AG30" s="75" t="str">
        <f t="shared" ca="1" si="3"/>
        <v/>
      </c>
      <c r="AH30" s="75"/>
      <c r="AI30" s="75"/>
      <c r="AJ30" s="75"/>
      <c r="AK30" s="75"/>
      <c r="AL30" s="75"/>
      <c r="AM30" s="12"/>
      <c r="AO30" s="80" t="str">
        <f>IF(OR(ISBLANK(' ReTx'!$B$9),ISBLANK(AU25)),"",' ReTx'!$B$9)</f>
        <v/>
      </c>
      <c r="AP30" s="80"/>
      <c r="AQ30" s="80"/>
      <c r="AR30" s="80"/>
      <c r="AS30" s="80"/>
      <c r="AT30" s="80"/>
      <c r="AU30" s="98" t="str">
        <f>IF(AO30="","",VLOOKUP($B$29:$B$43,OAR!$B$5:$I$40,3,FALSE))</f>
        <v/>
      </c>
      <c r="AV30" s="99"/>
      <c r="AW30" s="99"/>
      <c r="AX30" s="100"/>
      <c r="AY30" s="84"/>
      <c r="AZ30" s="84"/>
      <c r="BA30" s="84"/>
      <c r="BB30" s="84"/>
      <c r="BC30" s="84"/>
      <c r="BD30" s="84"/>
      <c r="BE30" s="84"/>
      <c r="BF30" s="84"/>
      <c r="BG30" s="75" t="str">
        <f>IF(ISBLANK(AY30),"",AY30/BG25)</f>
        <v/>
      </c>
      <c r="BH30" s="75"/>
      <c r="BI30" s="75"/>
      <c r="BJ30" s="75"/>
      <c r="BK30" s="75"/>
      <c r="BL30" s="80" t="str">
        <f>IF(AO30="","",VLOOKUP($B$29:$B$43,OAR!$B$5:$H$40,2,FALSE))</f>
        <v/>
      </c>
      <c r="BM30" s="80"/>
      <c r="BN30" s="76" t="str">
        <f>IF(OR(BK25="No",BK25=""),IF(ISBLANK(AY30),"",AY30*((BG30+BL30)/(2+BL30))),IF(ISBLANK(AY30),"",IF(ISBLANK(BK26),"Enter Hm",AY30*((BG30*(1+BK26)+BL30)/(2+BL30)))))</f>
        <v/>
      </c>
      <c r="BO30" s="77"/>
      <c r="BP30" s="78"/>
      <c r="BQ30" s="128" t="str">
        <f ca="1">IF(ISBLANK(AU26),"",IF(ISBLANK(AO30)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0" s="129"/>
      <c r="BS30" s="130"/>
      <c r="BT30" s="75" t="str">
        <f t="shared" ca="1" si="4"/>
        <v/>
      </c>
      <c r="BU30" s="75"/>
      <c r="BV30" s="75"/>
      <c r="BW30" s="75"/>
      <c r="BX30" s="75"/>
      <c r="BY30" s="75"/>
      <c r="BZ30" s="12"/>
      <c r="CA30" s="12"/>
      <c r="CB30" s="12"/>
      <c r="CC30" s="12"/>
      <c r="CD30" s="12"/>
      <c r="CE30" s="12"/>
      <c r="CF30" s="12"/>
    </row>
    <row r="31" spans="1:84">
      <c r="B31" s="80" t="str">
        <f>IF(OR(ISBLANK(' ReTx'!$B$10),ISBLANK(H25)),"",' ReTx'!$B$10)</f>
        <v/>
      </c>
      <c r="C31" s="80"/>
      <c r="D31" s="80"/>
      <c r="E31" s="80"/>
      <c r="F31" s="80"/>
      <c r="G31" s="80"/>
      <c r="H31" s="98" t="str">
        <f>IF(B31="","",VLOOKUP($B$29:$B$43,OAR!$B$5:$I$40,3,FALSE))</f>
        <v/>
      </c>
      <c r="I31" s="99"/>
      <c r="J31" s="99"/>
      <c r="K31" s="100"/>
      <c r="L31" s="84"/>
      <c r="M31" s="84"/>
      <c r="N31" s="84"/>
      <c r="O31" s="84"/>
      <c r="P31" s="84"/>
      <c r="Q31" s="84"/>
      <c r="R31" s="84"/>
      <c r="S31" s="84"/>
      <c r="T31" s="75" t="str">
        <f>IF(ISBLANK(L31),"",L31/T25)</f>
        <v/>
      </c>
      <c r="U31" s="75"/>
      <c r="V31" s="75"/>
      <c r="W31" s="75"/>
      <c r="X31" s="75"/>
      <c r="Y31" s="80" t="str">
        <f>IF(B31="","",VLOOKUP($B$29:$B$43,OAR!$B$5:$H$40,2,FALSE))</f>
        <v/>
      </c>
      <c r="Z31" s="80"/>
      <c r="AA31" s="76" t="str">
        <f>IF(OR(X25="No",X25=""),IF(ISBLANK(L31),"",L31*((T31+Y31)/(2+Y31))),IF(ISBLANK(L31),"",IF(ISBLANK(X26),"Enter Hm",L31*((T31*(1+X26)+Y31)/(2+Y31)))))</f>
        <v/>
      </c>
      <c r="AB31" s="77"/>
      <c r="AC31" s="78"/>
      <c r="AD31" s="128" t="str">
        <f ca="1">IF(ISBLANK(H26),"",IF(ISBLANK(B31)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1" s="129"/>
      <c r="AF31" s="130"/>
      <c r="AG31" s="75" t="str">
        <f t="shared" ca="1" si="3"/>
        <v/>
      </c>
      <c r="AH31" s="75"/>
      <c r="AI31" s="75"/>
      <c r="AJ31" s="75"/>
      <c r="AK31" s="75"/>
      <c r="AL31" s="75"/>
      <c r="AM31" s="12"/>
      <c r="AO31" s="80" t="str">
        <f>IF(OR(ISBLANK(' ReTx'!$B$10),ISBLANK(AU25)),"",' ReTx'!$B$10)</f>
        <v/>
      </c>
      <c r="AP31" s="80"/>
      <c r="AQ31" s="80"/>
      <c r="AR31" s="80"/>
      <c r="AS31" s="80"/>
      <c r="AT31" s="80"/>
      <c r="AU31" s="98" t="str">
        <f>IF(AO31="","",VLOOKUP($B$29:$B$43,OAR!$B$5:$I$40,3,FALSE))</f>
        <v/>
      </c>
      <c r="AV31" s="99"/>
      <c r="AW31" s="99"/>
      <c r="AX31" s="100"/>
      <c r="AY31" s="84"/>
      <c r="AZ31" s="84"/>
      <c r="BA31" s="84"/>
      <c r="BB31" s="84"/>
      <c r="BC31" s="84"/>
      <c r="BD31" s="84"/>
      <c r="BE31" s="84"/>
      <c r="BF31" s="84"/>
      <c r="BG31" s="75" t="str">
        <f>IF(ISBLANK(AY31),"",AY31/BG25)</f>
        <v/>
      </c>
      <c r="BH31" s="75"/>
      <c r="BI31" s="75"/>
      <c r="BJ31" s="75"/>
      <c r="BK31" s="75"/>
      <c r="BL31" s="80" t="str">
        <f>IF(AO31="","",VLOOKUP($B$29:$B$43,OAR!$B$5:$H$40,2,FALSE))</f>
        <v/>
      </c>
      <c r="BM31" s="80"/>
      <c r="BN31" s="76" t="str">
        <f>IF(OR(BK25="No",BK25=""),IF(ISBLANK(AY31),"",AY31*((BG31+BL31)/(2+BL31))),IF(ISBLANK(AY31),"",IF(ISBLANK(BK26),"Enter Hm",AY31*((BG31*(1+BK26)+BL31)/(2+BL31)))))</f>
        <v/>
      </c>
      <c r="BO31" s="77"/>
      <c r="BP31" s="78"/>
      <c r="BQ31" s="128" t="str">
        <f ca="1">IF(ISBLANK(AU26),"",IF(ISBLANK(AO31)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1" s="129"/>
      <c r="BS31" s="130"/>
      <c r="BT31" s="75" t="str">
        <f t="shared" ca="1" si="4"/>
        <v/>
      </c>
      <c r="BU31" s="75"/>
      <c r="BV31" s="75"/>
      <c r="BW31" s="75"/>
      <c r="BX31" s="75"/>
      <c r="BY31" s="75"/>
      <c r="BZ31" s="12"/>
      <c r="CA31" s="12"/>
      <c r="CB31" s="12"/>
      <c r="CC31" s="12"/>
      <c r="CD31" s="12"/>
      <c r="CE31" s="12"/>
      <c r="CF31" s="12"/>
    </row>
    <row r="32" spans="1:84">
      <c r="B32" s="80" t="str">
        <f>IF(OR(ISBLANK(' ReTx'!$B$11),ISBLANK(H25)),"",' ReTx'!$B$11)</f>
        <v/>
      </c>
      <c r="C32" s="80"/>
      <c r="D32" s="80"/>
      <c r="E32" s="80"/>
      <c r="F32" s="80"/>
      <c r="G32" s="80"/>
      <c r="H32" s="98" t="str">
        <f>IF(B32="","",VLOOKUP($B$29:$B$43,OAR!$B$5:$I$40,3,FALSE))</f>
        <v/>
      </c>
      <c r="I32" s="99"/>
      <c r="J32" s="99"/>
      <c r="K32" s="100"/>
      <c r="L32" s="84"/>
      <c r="M32" s="84"/>
      <c r="N32" s="84"/>
      <c r="O32" s="84"/>
      <c r="P32" s="84"/>
      <c r="Q32" s="84"/>
      <c r="R32" s="84"/>
      <c r="S32" s="84"/>
      <c r="T32" s="75" t="str">
        <f>IF(ISBLANK(L32),"",L32/T25)</f>
        <v/>
      </c>
      <c r="U32" s="75"/>
      <c r="V32" s="75"/>
      <c r="W32" s="75"/>
      <c r="X32" s="75"/>
      <c r="Y32" s="80" t="str">
        <f>IF(B32="","",VLOOKUP($B$29:$B$43,OAR!$B$5:$H$40,2,FALSE))</f>
        <v/>
      </c>
      <c r="Z32" s="80"/>
      <c r="AA32" s="76" t="str">
        <f>IF(OR(X25="No",X25=""),IF(ISBLANK(L32),"",L32*((T32+Y32)/(2+Y32))),IF(ISBLANK(L32),"",IF(ISBLANK(X26),"Enter Hm",L32*((T32*(1+X26)+Y32)/(2+Y32)))))</f>
        <v/>
      </c>
      <c r="AB32" s="77"/>
      <c r="AC32" s="78"/>
      <c r="AD32" s="128" t="str">
        <f ca="1">IF(ISBLANK(H26),"",IF(ISBLANK(B32)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2" s="129"/>
      <c r="AF32" s="130"/>
      <c r="AG32" s="75" t="str">
        <f t="shared" ca="1" si="3"/>
        <v/>
      </c>
      <c r="AH32" s="75"/>
      <c r="AI32" s="75"/>
      <c r="AJ32" s="75"/>
      <c r="AK32" s="75"/>
      <c r="AL32" s="75"/>
      <c r="AM32" s="12"/>
      <c r="AO32" s="80" t="str">
        <f>IF(OR(ISBLANK(' ReTx'!$B$11),ISBLANK(AU25)),"",' ReTx'!$B$11)</f>
        <v/>
      </c>
      <c r="AP32" s="80"/>
      <c r="AQ32" s="80"/>
      <c r="AR32" s="80"/>
      <c r="AS32" s="80"/>
      <c r="AT32" s="80"/>
      <c r="AU32" s="98" t="str">
        <f>IF(AO32="","",VLOOKUP($B$29:$B$43,OAR!$B$5:$I$40,3,FALSE))</f>
        <v/>
      </c>
      <c r="AV32" s="99"/>
      <c r="AW32" s="99"/>
      <c r="AX32" s="100"/>
      <c r="AY32" s="84"/>
      <c r="AZ32" s="84"/>
      <c r="BA32" s="84"/>
      <c r="BB32" s="84"/>
      <c r="BC32" s="84"/>
      <c r="BD32" s="84"/>
      <c r="BE32" s="84"/>
      <c r="BF32" s="84"/>
      <c r="BG32" s="75" t="str">
        <f>IF(ISBLANK(AY32),"",AY32/BG25)</f>
        <v/>
      </c>
      <c r="BH32" s="75"/>
      <c r="BI32" s="75"/>
      <c r="BJ32" s="75"/>
      <c r="BK32" s="75"/>
      <c r="BL32" s="80" t="str">
        <f>IF(AO32="","",VLOOKUP($B$29:$B$43,OAR!$B$5:$H$40,2,FALSE))</f>
        <v/>
      </c>
      <c r="BM32" s="80"/>
      <c r="BN32" s="76" t="str">
        <f>IF(OR(BK25="No",BK25=""),IF(ISBLANK(AY32),"",AY32*((BG32+BL32)/(2+BL32))),IF(ISBLANK(AY32),"",IF(ISBLANK(BK26),"Enter Hm",AY32*((BG32*(1+BK26)+BL32)/(2+BL32)))))</f>
        <v/>
      </c>
      <c r="BO32" s="77"/>
      <c r="BP32" s="78"/>
      <c r="BQ32" s="128" t="str">
        <f ca="1">IF(ISBLANK(AU26),"",IF(ISBLANK(AO32)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2" s="129"/>
      <c r="BS32" s="130"/>
      <c r="BT32" s="75" t="str">
        <f t="shared" ca="1" si="4"/>
        <v/>
      </c>
      <c r="BU32" s="75"/>
      <c r="BV32" s="75"/>
      <c r="BW32" s="75"/>
      <c r="BX32" s="75"/>
      <c r="BY32" s="75"/>
      <c r="BZ32" s="12"/>
      <c r="CA32" s="12"/>
      <c r="CB32" s="12"/>
      <c r="CC32" s="12"/>
      <c r="CD32" s="12"/>
      <c r="CE32" s="12"/>
      <c r="CF32" s="12"/>
    </row>
    <row r="33" spans="1:84">
      <c r="B33" s="80" t="str">
        <f>IF(OR(ISBLANK(' ReTx'!$B$12),ISBLANK(H25)),"",' ReTx'!$B$12)</f>
        <v/>
      </c>
      <c r="C33" s="80"/>
      <c r="D33" s="80"/>
      <c r="E33" s="80"/>
      <c r="F33" s="80"/>
      <c r="G33" s="80"/>
      <c r="H33" s="98" t="str">
        <f>IF(B33="","",VLOOKUP($B$29:$B$43,OAR!$B$5:$I$40,3,FALSE))</f>
        <v/>
      </c>
      <c r="I33" s="99"/>
      <c r="J33" s="99"/>
      <c r="K33" s="100"/>
      <c r="L33" s="84"/>
      <c r="M33" s="84"/>
      <c r="N33" s="84"/>
      <c r="O33" s="84"/>
      <c r="P33" s="84"/>
      <c r="Q33" s="84"/>
      <c r="R33" s="84"/>
      <c r="S33" s="84"/>
      <c r="T33" s="75" t="str">
        <f>IF(ISBLANK(L33),"",L33/T25)</f>
        <v/>
      </c>
      <c r="U33" s="75"/>
      <c r="V33" s="75"/>
      <c r="W33" s="75"/>
      <c r="X33" s="75"/>
      <c r="Y33" s="80" t="str">
        <f>IF(B33="","",VLOOKUP($B$29:$B$43,OAR!$B$5:$H$40,2,FALSE))</f>
        <v/>
      </c>
      <c r="Z33" s="80"/>
      <c r="AA33" s="76" t="str">
        <f>IF(OR(X25="No",X25=""),IF(ISBLANK(L33),"",L33*((T33+Y33)/(2+Y33))),IF(ISBLANK(L33),"",IF(ISBLANK(X26),"Enter Hm",L33*((T33*(1+X26)+Y33)/(2+Y33)))))</f>
        <v/>
      </c>
      <c r="AB33" s="77"/>
      <c r="AC33" s="78"/>
      <c r="AD33" s="128" t="str">
        <f ca="1">IF(ISBLANK(H26),"",IF(ISBLANK(B33)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3" s="129"/>
      <c r="AF33" s="130"/>
      <c r="AG33" s="75" t="str">
        <f t="shared" ca="1" si="3"/>
        <v/>
      </c>
      <c r="AH33" s="75"/>
      <c r="AI33" s="75"/>
      <c r="AJ33" s="75"/>
      <c r="AK33" s="75"/>
      <c r="AL33" s="75"/>
      <c r="AM33" s="12"/>
      <c r="AO33" s="80" t="str">
        <f>IF(OR(ISBLANK(' ReTx'!$B$12),ISBLANK(AU25)),"",' ReTx'!$B$12)</f>
        <v/>
      </c>
      <c r="AP33" s="80"/>
      <c r="AQ33" s="80"/>
      <c r="AR33" s="80"/>
      <c r="AS33" s="80"/>
      <c r="AT33" s="80"/>
      <c r="AU33" s="98" t="str">
        <f>IF(AO33="","",VLOOKUP($B$29:$B$43,OAR!$B$5:$I$40,3,FALSE))</f>
        <v/>
      </c>
      <c r="AV33" s="99"/>
      <c r="AW33" s="99"/>
      <c r="AX33" s="100"/>
      <c r="AY33" s="84"/>
      <c r="AZ33" s="84"/>
      <c r="BA33" s="84"/>
      <c r="BB33" s="84"/>
      <c r="BC33" s="84"/>
      <c r="BD33" s="84"/>
      <c r="BE33" s="84"/>
      <c r="BF33" s="84"/>
      <c r="BG33" s="75" t="str">
        <f>IF(ISBLANK(AY33),"",AY33/BG25)</f>
        <v/>
      </c>
      <c r="BH33" s="75"/>
      <c r="BI33" s="75"/>
      <c r="BJ33" s="75"/>
      <c r="BK33" s="75"/>
      <c r="BL33" s="80" t="str">
        <f>IF(AO33="","",VLOOKUP($B$29:$B$43,OAR!$B$5:$H$40,2,FALSE))</f>
        <v/>
      </c>
      <c r="BM33" s="80"/>
      <c r="BN33" s="76" t="str">
        <f>IF(OR(BK25="No",BK25=""),IF(ISBLANK(AY33),"",AY33*((BG33+BL33)/(2+BL33))),IF(ISBLANK(AY33),"",IF(ISBLANK(BK26),"Enter Hm",AY33*((BG33*(1+BK26)+BL33)/(2+BL33)))))</f>
        <v/>
      </c>
      <c r="BO33" s="77"/>
      <c r="BP33" s="78"/>
      <c r="BQ33" s="128" t="str">
        <f ca="1">IF(ISBLANK(AU26),"",IF(ISBLANK(AO33)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3" s="129"/>
      <c r="BS33" s="130"/>
      <c r="BT33" s="75" t="str">
        <f t="shared" ca="1" si="4"/>
        <v/>
      </c>
      <c r="BU33" s="75"/>
      <c r="BV33" s="75"/>
      <c r="BW33" s="75"/>
      <c r="BX33" s="75"/>
      <c r="BY33" s="75"/>
      <c r="BZ33" s="12"/>
      <c r="CA33" s="12"/>
      <c r="CB33" s="12"/>
      <c r="CC33" s="12"/>
      <c r="CD33" s="12"/>
      <c r="CE33" s="12"/>
      <c r="CF33" s="12"/>
    </row>
    <row r="34" spans="1:84">
      <c r="B34" s="80" t="str">
        <f>IF(OR(ISBLANK(' ReTx'!$B$13),ISBLANK(H25)),"",' ReTx'!$B$13)</f>
        <v/>
      </c>
      <c r="C34" s="80"/>
      <c r="D34" s="80"/>
      <c r="E34" s="80"/>
      <c r="F34" s="80"/>
      <c r="G34" s="80"/>
      <c r="H34" s="98" t="str">
        <f>IF(B34="","",VLOOKUP($B$29:$B$43,OAR!$B$5:$I$40,3,FALSE))</f>
        <v/>
      </c>
      <c r="I34" s="99"/>
      <c r="J34" s="99"/>
      <c r="K34" s="100"/>
      <c r="L34" s="84"/>
      <c r="M34" s="84"/>
      <c r="N34" s="84"/>
      <c r="O34" s="84"/>
      <c r="P34" s="84"/>
      <c r="Q34" s="84"/>
      <c r="R34" s="84"/>
      <c r="S34" s="84"/>
      <c r="T34" s="75" t="str">
        <f>IF(ISBLANK(L34),"",L34/T25)</f>
        <v/>
      </c>
      <c r="U34" s="75"/>
      <c r="V34" s="75"/>
      <c r="W34" s="75"/>
      <c r="X34" s="75"/>
      <c r="Y34" s="80" t="str">
        <f>IF(B34="","",VLOOKUP($B$29:$B$43,OAR!$B$5:$H$40,2,FALSE))</f>
        <v/>
      </c>
      <c r="Z34" s="80"/>
      <c r="AA34" s="76" t="str">
        <f>IF(OR(X25="No",X25=""),IF(ISBLANK(L34),"",L34*((T34+Y34)/(2+Y34))),IF(ISBLANK(L34),"",IF(ISBLANK(X26),"Enter Hm",L34*((T34*(1+X26)+Y34)/(2+Y34)))))</f>
        <v/>
      </c>
      <c r="AB34" s="77"/>
      <c r="AC34" s="78"/>
      <c r="AD34" s="128" t="str">
        <f ca="1">IF(ISBLANK(H26),"",IF(ISBLANK(B34)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4" s="129"/>
      <c r="AF34" s="130"/>
      <c r="AG34" s="75" t="str">
        <f t="shared" ca="1" si="3"/>
        <v/>
      </c>
      <c r="AH34" s="75"/>
      <c r="AI34" s="75"/>
      <c r="AJ34" s="75"/>
      <c r="AK34" s="75"/>
      <c r="AL34" s="75"/>
      <c r="AM34" s="12"/>
      <c r="AO34" s="80" t="str">
        <f>IF(OR(ISBLANK(' ReTx'!$B$13),ISBLANK(AU25)),"",' ReTx'!$B$13)</f>
        <v/>
      </c>
      <c r="AP34" s="80"/>
      <c r="AQ34" s="80"/>
      <c r="AR34" s="80"/>
      <c r="AS34" s="80"/>
      <c r="AT34" s="80"/>
      <c r="AU34" s="98" t="str">
        <f>IF(AO34="","",VLOOKUP($B$29:$B$43,OAR!$B$5:$I$40,3,FALSE))</f>
        <v/>
      </c>
      <c r="AV34" s="99"/>
      <c r="AW34" s="99"/>
      <c r="AX34" s="100"/>
      <c r="AY34" s="84"/>
      <c r="AZ34" s="84"/>
      <c r="BA34" s="84"/>
      <c r="BB34" s="84"/>
      <c r="BC34" s="84"/>
      <c r="BD34" s="84"/>
      <c r="BE34" s="84"/>
      <c r="BF34" s="84"/>
      <c r="BG34" s="75" t="str">
        <f>IF(ISBLANK(AY34),"",AY34/BG25)</f>
        <v/>
      </c>
      <c r="BH34" s="75"/>
      <c r="BI34" s="75"/>
      <c r="BJ34" s="75"/>
      <c r="BK34" s="75"/>
      <c r="BL34" s="80" t="str">
        <f>IF(AO34="","",VLOOKUP($B$29:$B$43,OAR!$B$5:$H$40,2,FALSE))</f>
        <v/>
      </c>
      <c r="BM34" s="80"/>
      <c r="BN34" s="76" t="str">
        <f>IF(OR(BK25="No",BK25=""),IF(ISBLANK(AY34),"",AY34*((BG34+BL34)/(2+BL34))),IF(ISBLANK(AY34),"",IF(ISBLANK(BK26),"Enter Hm",AY34*((BG34*(1+BK26)+BL34)/(2+BL34)))))</f>
        <v/>
      </c>
      <c r="BO34" s="77"/>
      <c r="BP34" s="78"/>
      <c r="BQ34" s="128" t="str">
        <f ca="1">IF(ISBLANK(AU26),"",IF(ISBLANK(AO34)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4" s="129"/>
      <c r="BS34" s="130"/>
      <c r="BT34" s="75" t="str">
        <f t="shared" ca="1" si="4"/>
        <v/>
      </c>
      <c r="BU34" s="75"/>
      <c r="BV34" s="75"/>
      <c r="BW34" s="75"/>
      <c r="BX34" s="75"/>
      <c r="BY34" s="75"/>
      <c r="BZ34" s="12"/>
      <c r="CA34" s="12"/>
      <c r="CB34" s="12"/>
      <c r="CC34" s="12"/>
      <c r="CD34" s="12"/>
      <c r="CE34" s="12"/>
      <c r="CF34" s="12"/>
    </row>
    <row r="35" spans="1:84">
      <c r="B35" s="80" t="str">
        <f>IF(OR(ISBLANK(' ReTx'!$B$14),ISBLANK(H25)),"",' ReTx'!$B$14)</f>
        <v/>
      </c>
      <c r="C35" s="80"/>
      <c r="D35" s="80"/>
      <c r="E35" s="80"/>
      <c r="F35" s="80"/>
      <c r="G35" s="80"/>
      <c r="H35" s="98" t="str">
        <f>IF(B35="","",VLOOKUP($B$29:$B$43,OAR!$B$5:$I$40,3,FALSE))</f>
        <v/>
      </c>
      <c r="I35" s="99"/>
      <c r="J35" s="99"/>
      <c r="K35" s="100"/>
      <c r="L35" s="84"/>
      <c r="M35" s="84"/>
      <c r="N35" s="84"/>
      <c r="O35" s="84"/>
      <c r="P35" s="84"/>
      <c r="Q35" s="84"/>
      <c r="R35" s="84"/>
      <c r="S35" s="84"/>
      <c r="T35" s="75" t="str">
        <f>IF(ISBLANK(L35),"",L35/T25)</f>
        <v/>
      </c>
      <c r="U35" s="75"/>
      <c r="V35" s="75"/>
      <c r="W35" s="75"/>
      <c r="X35" s="75"/>
      <c r="Y35" s="80" t="str">
        <f>IF(B35="","",VLOOKUP($B$29:$B$43,OAR!$B$5:$H$40,2,FALSE))</f>
        <v/>
      </c>
      <c r="Z35" s="80"/>
      <c r="AA35" s="76" t="str">
        <f>IF(OR(X25="No",X25=""),IF(ISBLANK(L35),"",L35*((T35+Y35)/(2+Y35))),IF(ISBLANK(L35),"",IF(ISBLANK(X26),"Enter Hm",L35*((T35*(1+X26)+Y35)/(2+Y35)))))</f>
        <v/>
      </c>
      <c r="AB35" s="77"/>
      <c r="AC35" s="78"/>
      <c r="AD35" s="128" t="str">
        <f ca="1">IF(ISBLANK(H26),"",IF(ISBLANK(B35)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5" s="129"/>
      <c r="AF35" s="130"/>
      <c r="AG35" s="75" t="str">
        <f t="shared" ca="1" si="3"/>
        <v/>
      </c>
      <c r="AH35" s="75"/>
      <c r="AI35" s="75"/>
      <c r="AJ35" s="75"/>
      <c r="AK35" s="75"/>
      <c r="AL35" s="75"/>
      <c r="AM35" s="12"/>
      <c r="AO35" s="80" t="str">
        <f>IF(OR(ISBLANK(' ReTx'!$B$14),ISBLANK(AU25)),"",' ReTx'!$B$14)</f>
        <v/>
      </c>
      <c r="AP35" s="80"/>
      <c r="AQ35" s="80"/>
      <c r="AR35" s="80"/>
      <c r="AS35" s="80"/>
      <c r="AT35" s="80"/>
      <c r="AU35" s="98" t="str">
        <f>IF(AO35="","",VLOOKUP($B$29:$B$43,OAR!$B$5:$I$40,3,FALSE))</f>
        <v/>
      </c>
      <c r="AV35" s="99"/>
      <c r="AW35" s="99"/>
      <c r="AX35" s="100"/>
      <c r="AY35" s="84"/>
      <c r="AZ35" s="84"/>
      <c r="BA35" s="84"/>
      <c r="BB35" s="84"/>
      <c r="BC35" s="84"/>
      <c r="BD35" s="84"/>
      <c r="BE35" s="84"/>
      <c r="BF35" s="84"/>
      <c r="BG35" s="75" t="str">
        <f>IF(ISBLANK(AY35),"",AY35/BG25)</f>
        <v/>
      </c>
      <c r="BH35" s="75"/>
      <c r="BI35" s="75"/>
      <c r="BJ35" s="75"/>
      <c r="BK35" s="75"/>
      <c r="BL35" s="80" t="str">
        <f>IF(AO35="","",VLOOKUP($B$29:$B$43,OAR!$B$5:$H$40,2,FALSE))</f>
        <v/>
      </c>
      <c r="BM35" s="80"/>
      <c r="BN35" s="76" t="str">
        <f>IF(OR(BK25="No",BK25=""),IF(ISBLANK(AY35),"",AY35*((BG35+BL35)/(2+BL35))),IF(ISBLANK(AY35),"",IF(ISBLANK(BK26),"Enter Hm",AY35*((BG35*(1+BK26)+BL35)/(2+BL35)))))</f>
        <v/>
      </c>
      <c r="BO35" s="77"/>
      <c r="BP35" s="78"/>
      <c r="BQ35" s="128" t="str">
        <f ca="1">IF(ISBLANK(AU26),"",IF(ISBLANK(AO35)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5" s="129"/>
      <c r="BS35" s="130"/>
      <c r="BT35" s="75" t="str">
        <f t="shared" ca="1" si="4"/>
        <v/>
      </c>
      <c r="BU35" s="75"/>
      <c r="BV35" s="75"/>
      <c r="BW35" s="75"/>
      <c r="BX35" s="75"/>
      <c r="BY35" s="75"/>
      <c r="BZ35" s="12"/>
      <c r="CA35" s="12"/>
      <c r="CB35" s="12"/>
      <c r="CC35" s="12"/>
      <c r="CD35" s="12"/>
      <c r="CE35" s="12"/>
      <c r="CF35" s="12"/>
    </row>
    <row r="36" spans="1:84">
      <c r="B36" s="80" t="str">
        <f>IF(OR(ISBLANK(' ReTx'!$B$15),ISBLANK(H25)),"",' ReTx'!$B$15)</f>
        <v/>
      </c>
      <c r="C36" s="80"/>
      <c r="D36" s="80"/>
      <c r="E36" s="80"/>
      <c r="F36" s="80"/>
      <c r="G36" s="80"/>
      <c r="H36" s="98" t="str">
        <f>IF(B36="","",VLOOKUP($B$29:$B$43,OAR!$B$5:$I$40,3,FALSE))</f>
        <v/>
      </c>
      <c r="I36" s="99"/>
      <c r="J36" s="99"/>
      <c r="K36" s="100"/>
      <c r="L36" s="84"/>
      <c r="M36" s="84"/>
      <c r="N36" s="84"/>
      <c r="O36" s="84"/>
      <c r="P36" s="84"/>
      <c r="Q36" s="84"/>
      <c r="R36" s="84"/>
      <c r="S36" s="84"/>
      <c r="T36" s="75" t="str">
        <f>IF(ISBLANK(L36),"",L36/T25)</f>
        <v/>
      </c>
      <c r="U36" s="75"/>
      <c r="V36" s="75"/>
      <c r="W36" s="75"/>
      <c r="X36" s="75"/>
      <c r="Y36" s="80" t="str">
        <f>IF(B36="","",VLOOKUP($B$29:$B$43,OAR!$B$5:$H$40,2,FALSE))</f>
        <v/>
      </c>
      <c r="Z36" s="80"/>
      <c r="AA36" s="76" t="str">
        <f>IF(OR(X25="No",X25=""),IF(ISBLANK(L36),"",L36*((T36+Y36)/(2+Y36))),IF(ISBLANK(L36),"",IF(ISBLANK(X26),"Enter Hm",L36*((T36*(1+X26)+Y36)/(2+Y36)))))</f>
        <v/>
      </c>
      <c r="AB36" s="77"/>
      <c r="AC36" s="78"/>
      <c r="AD36" s="128" t="str">
        <f ca="1">IF(ISBLANK(H26),"",IF(ISBLANK(B36)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6" s="129"/>
      <c r="AF36" s="130"/>
      <c r="AG36" s="75" t="str">
        <f t="shared" ca="1" si="3"/>
        <v/>
      </c>
      <c r="AH36" s="75"/>
      <c r="AI36" s="75"/>
      <c r="AJ36" s="75"/>
      <c r="AK36" s="75"/>
      <c r="AL36" s="75"/>
      <c r="AM36" s="12"/>
      <c r="AO36" s="80" t="str">
        <f>IF(OR(ISBLANK(' ReTx'!$B$15),ISBLANK(AU25)),"",' ReTx'!$B$15)</f>
        <v/>
      </c>
      <c r="AP36" s="80"/>
      <c r="AQ36" s="80"/>
      <c r="AR36" s="80"/>
      <c r="AS36" s="80"/>
      <c r="AT36" s="80"/>
      <c r="AU36" s="98" t="str">
        <f>IF(AO36="","",VLOOKUP($B$29:$B$43,OAR!$B$5:$I$40,3,FALSE))</f>
        <v/>
      </c>
      <c r="AV36" s="99"/>
      <c r="AW36" s="99"/>
      <c r="AX36" s="100"/>
      <c r="AY36" s="84"/>
      <c r="AZ36" s="84"/>
      <c r="BA36" s="84"/>
      <c r="BB36" s="84"/>
      <c r="BC36" s="84"/>
      <c r="BD36" s="84"/>
      <c r="BE36" s="84"/>
      <c r="BF36" s="84"/>
      <c r="BG36" s="75" t="str">
        <f>IF(ISBLANK(AY36),"",AY36/BG25)</f>
        <v/>
      </c>
      <c r="BH36" s="75"/>
      <c r="BI36" s="75"/>
      <c r="BJ36" s="75"/>
      <c r="BK36" s="75"/>
      <c r="BL36" s="80" t="str">
        <f>IF(AO36="","",VLOOKUP($B$29:$B$43,OAR!$B$5:$H$40,2,FALSE))</f>
        <v/>
      </c>
      <c r="BM36" s="80"/>
      <c r="BN36" s="76" t="str">
        <f>IF(OR(BK25="No",BK25=""),IF(ISBLANK(AY36),"",AY36*((BG36+BL36)/(2+BL36))),IF(ISBLANK(AY36),"",IF(ISBLANK(BK26),"Enter Hm",AY36*((BG36*(1+BK26)+BL36)/(2+BL36)))))</f>
        <v/>
      </c>
      <c r="BO36" s="77"/>
      <c r="BP36" s="78"/>
      <c r="BQ36" s="128" t="str">
        <f ca="1">IF(ISBLANK(AU26),"",IF(ISBLANK(AO36)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6" s="129"/>
      <c r="BS36" s="130"/>
      <c r="BT36" s="75" t="str">
        <f t="shared" ca="1" si="4"/>
        <v/>
      </c>
      <c r="BU36" s="75"/>
      <c r="BV36" s="75"/>
      <c r="BW36" s="75"/>
      <c r="BX36" s="75"/>
      <c r="BY36" s="75"/>
      <c r="BZ36" s="12"/>
      <c r="CA36" s="12"/>
      <c r="CB36" s="12"/>
      <c r="CC36" s="12"/>
      <c r="CD36" s="12"/>
      <c r="CE36" s="12"/>
      <c r="CF36" s="12"/>
    </row>
    <row r="37" spans="1:84">
      <c r="B37" s="80" t="str">
        <f>IF(OR(ISBLANK(' ReTx'!$B$16),ISBLANK(H25)),"",' ReTx'!$B$16)</f>
        <v/>
      </c>
      <c r="C37" s="80"/>
      <c r="D37" s="80"/>
      <c r="E37" s="80"/>
      <c r="F37" s="80"/>
      <c r="G37" s="80"/>
      <c r="H37" s="98" t="str">
        <f>IF(B37="","",VLOOKUP($B$29:$B$43,OAR!$B$5:$I$40,3,FALSE))</f>
        <v/>
      </c>
      <c r="I37" s="99"/>
      <c r="J37" s="99"/>
      <c r="K37" s="100"/>
      <c r="L37" s="84"/>
      <c r="M37" s="84"/>
      <c r="N37" s="84"/>
      <c r="O37" s="84"/>
      <c r="P37" s="84"/>
      <c r="Q37" s="84"/>
      <c r="R37" s="84"/>
      <c r="S37" s="84"/>
      <c r="T37" s="75" t="str">
        <f>IF(ISBLANK(L37),"",L37/T25)</f>
        <v/>
      </c>
      <c r="U37" s="75"/>
      <c r="V37" s="75"/>
      <c r="W37" s="75"/>
      <c r="X37" s="75"/>
      <c r="Y37" s="80" t="str">
        <f>IF(B37="","",VLOOKUP($B$29:$B$43,OAR!$B$5:$H$40,2,FALSE))</f>
        <v/>
      </c>
      <c r="Z37" s="80"/>
      <c r="AA37" s="76" t="str">
        <f>IF(OR(X25="No",X25=""),IF(ISBLANK(L37),"",L37*((T37+Y37)/(2+Y37))),IF(ISBLANK(L37),"",IF(ISBLANK(X26),"Enter Hm",L37*((T37*(1+X26)+Y37)/(2+Y37)))))</f>
        <v/>
      </c>
      <c r="AB37" s="77"/>
      <c r="AC37" s="78"/>
      <c r="AD37" s="128" t="str">
        <f ca="1">IF(ISBLANK(H26),"",IF(ISBLANK(B37)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7" s="129"/>
      <c r="AF37" s="130"/>
      <c r="AG37" s="75" t="str">
        <f t="shared" ca="1" si="3"/>
        <v/>
      </c>
      <c r="AH37" s="75"/>
      <c r="AI37" s="75"/>
      <c r="AJ37" s="75"/>
      <c r="AK37" s="75"/>
      <c r="AL37" s="75"/>
      <c r="AM37" s="12"/>
      <c r="AO37" s="80" t="str">
        <f>IF(OR(ISBLANK(' ReTx'!$B$16),ISBLANK(AU25)),"",' ReTx'!$B$16)</f>
        <v/>
      </c>
      <c r="AP37" s="80"/>
      <c r="AQ37" s="80"/>
      <c r="AR37" s="80"/>
      <c r="AS37" s="80"/>
      <c r="AT37" s="80"/>
      <c r="AU37" s="98" t="str">
        <f>IF(AO37="","",VLOOKUP($B$29:$B$43,OAR!$B$5:$I$40,3,FALSE))</f>
        <v/>
      </c>
      <c r="AV37" s="99"/>
      <c r="AW37" s="99"/>
      <c r="AX37" s="100"/>
      <c r="AY37" s="84"/>
      <c r="AZ37" s="84"/>
      <c r="BA37" s="84"/>
      <c r="BB37" s="84"/>
      <c r="BC37" s="84"/>
      <c r="BD37" s="84"/>
      <c r="BE37" s="84"/>
      <c r="BF37" s="84"/>
      <c r="BG37" s="75" t="str">
        <f>IF(ISBLANK(AY37),"",AY37/BG25)</f>
        <v/>
      </c>
      <c r="BH37" s="75"/>
      <c r="BI37" s="75"/>
      <c r="BJ37" s="75"/>
      <c r="BK37" s="75"/>
      <c r="BL37" s="80" t="str">
        <f>IF(AO37="","",VLOOKUP($B$29:$B$43,OAR!$B$5:$H$40,2,FALSE))</f>
        <v/>
      </c>
      <c r="BM37" s="80"/>
      <c r="BN37" s="76" t="str">
        <f>IF(OR(BK25="No",BK25=""),IF(ISBLANK(AY37),"",AY37*((BG37+BL37)/(2+BL37))),IF(ISBLANK(AY37),"",IF(ISBLANK(BK26),"Enter Hm",AY37*((BG37*(1+BK26)+BL37)/(2+BL37)))))</f>
        <v/>
      </c>
      <c r="BO37" s="77"/>
      <c r="BP37" s="78"/>
      <c r="BQ37" s="128" t="str">
        <f ca="1">IF(ISBLANK(AU26),"",IF(ISBLANK(AO37)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7" s="129"/>
      <c r="BS37" s="130"/>
      <c r="BT37" s="75" t="str">
        <f t="shared" ca="1" si="4"/>
        <v/>
      </c>
      <c r="BU37" s="75"/>
      <c r="BV37" s="75"/>
      <c r="BW37" s="75"/>
      <c r="BX37" s="75"/>
      <c r="BY37" s="75"/>
      <c r="BZ37" s="12"/>
      <c r="CA37" s="12"/>
      <c r="CB37" s="12"/>
      <c r="CC37" s="12"/>
      <c r="CD37" s="12"/>
      <c r="CE37" s="12"/>
      <c r="CF37" s="12"/>
    </row>
    <row r="38" spans="1:84">
      <c r="B38" s="80" t="str">
        <f>IF(OR(ISBLANK(' ReTx'!$B$17),ISBLANK(H25)),"",' ReTx'!$B$17)</f>
        <v/>
      </c>
      <c r="C38" s="80"/>
      <c r="D38" s="80"/>
      <c r="E38" s="80"/>
      <c r="F38" s="80"/>
      <c r="G38" s="80"/>
      <c r="H38" s="98" t="str">
        <f>IF(B38="","",VLOOKUP($B$29:$B$43,OAR!$B$5:$I$40,3,FALSE))</f>
        <v/>
      </c>
      <c r="I38" s="99"/>
      <c r="J38" s="99"/>
      <c r="K38" s="100"/>
      <c r="L38" s="84"/>
      <c r="M38" s="84"/>
      <c r="N38" s="84"/>
      <c r="O38" s="84"/>
      <c r="P38" s="84"/>
      <c r="Q38" s="84"/>
      <c r="R38" s="84"/>
      <c r="S38" s="84"/>
      <c r="T38" s="75" t="str">
        <f>IF(ISBLANK(L38),"",L38/T25)</f>
        <v/>
      </c>
      <c r="U38" s="75"/>
      <c r="V38" s="75"/>
      <c r="W38" s="75"/>
      <c r="X38" s="75"/>
      <c r="Y38" s="80" t="str">
        <f>IF(B38="","",VLOOKUP($B$29:$B$43,OAR!$B$5:$H$40,2,FALSE))</f>
        <v/>
      </c>
      <c r="Z38" s="80"/>
      <c r="AA38" s="76" t="str">
        <f>IF(OR(X25="No",X25=""),IF(ISBLANK(L38),"",L38*((T38+Y38)/(2+Y38))),IF(ISBLANK(L38),"",IF(ISBLANK(X26),"Enter Hm",L38*((T38*(1+X26)+Y38)/(2+Y38)))))</f>
        <v/>
      </c>
      <c r="AB38" s="77"/>
      <c r="AC38" s="78"/>
      <c r="AD38" s="128" t="str">
        <f ca="1">IF(ISBLANK(H26),"",IF(ISBLANK(B38)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8" s="129"/>
      <c r="AF38" s="130"/>
      <c r="AG38" s="75" t="str">
        <f t="shared" ca="1" si="3"/>
        <v/>
      </c>
      <c r="AH38" s="75"/>
      <c r="AI38" s="75"/>
      <c r="AJ38" s="75"/>
      <c r="AK38" s="75"/>
      <c r="AL38" s="75"/>
      <c r="AM38" s="12"/>
      <c r="AO38" s="80" t="str">
        <f>IF(OR(ISBLANK(' ReTx'!$B$17),ISBLANK(AU25)),"",' ReTx'!$B$17)</f>
        <v/>
      </c>
      <c r="AP38" s="80"/>
      <c r="AQ38" s="80"/>
      <c r="AR38" s="80"/>
      <c r="AS38" s="80"/>
      <c r="AT38" s="80"/>
      <c r="AU38" s="98" t="str">
        <f>IF(AO38="","",VLOOKUP($B$29:$B$43,OAR!$B$5:$I$40,3,FALSE))</f>
        <v/>
      </c>
      <c r="AV38" s="99"/>
      <c r="AW38" s="99"/>
      <c r="AX38" s="100"/>
      <c r="AY38" s="84"/>
      <c r="AZ38" s="84"/>
      <c r="BA38" s="84"/>
      <c r="BB38" s="84"/>
      <c r="BC38" s="84"/>
      <c r="BD38" s="84"/>
      <c r="BE38" s="84"/>
      <c r="BF38" s="84"/>
      <c r="BG38" s="75" t="str">
        <f>IF(ISBLANK(AY38),"",AY38/BG25)</f>
        <v/>
      </c>
      <c r="BH38" s="75"/>
      <c r="BI38" s="75"/>
      <c r="BJ38" s="75"/>
      <c r="BK38" s="75"/>
      <c r="BL38" s="80" t="str">
        <f>IF(AO38="","",VLOOKUP($B$29:$B$43,OAR!$B$5:$H$40,2,FALSE))</f>
        <v/>
      </c>
      <c r="BM38" s="80"/>
      <c r="BN38" s="76" t="str">
        <f>IF(OR(BK25="No",BK25=""),IF(ISBLANK(AY38),"",AY38*((BG38+BL38)/(2+BL38))),IF(ISBLANK(AY38),"",IF(ISBLANK(BK26),"Enter Hm",AY38*((BG38*(1+BK26)+BL38)/(2+BL38)))))</f>
        <v/>
      </c>
      <c r="BO38" s="77"/>
      <c r="BP38" s="78"/>
      <c r="BQ38" s="128" t="str">
        <f ca="1">IF(ISBLANK(AU26),"",IF(ISBLANK(AO38)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8" s="129"/>
      <c r="BS38" s="130"/>
      <c r="BT38" s="75" t="str">
        <f t="shared" ca="1" si="4"/>
        <v/>
      </c>
      <c r="BU38" s="75"/>
      <c r="BV38" s="75"/>
      <c r="BW38" s="75"/>
      <c r="BX38" s="75"/>
      <c r="BY38" s="75"/>
      <c r="BZ38" s="12"/>
      <c r="CA38" s="12"/>
      <c r="CB38" s="12"/>
      <c r="CC38" s="12"/>
      <c r="CD38" s="12"/>
      <c r="CE38" s="12"/>
      <c r="CF38" s="12"/>
    </row>
    <row r="39" spans="1:84">
      <c r="B39" s="80" t="str">
        <f>IF(OR(ISBLANK(' ReTx'!$B$18),ISBLANK(H25)),"",' ReTx'!$B$18)</f>
        <v/>
      </c>
      <c r="C39" s="80"/>
      <c r="D39" s="80"/>
      <c r="E39" s="80"/>
      <c r="F39" s="80"/>
      <c r="G39" s="80"/>
      <c r="H39" s="98" t="str">
        <f>IF(B39="","",VLOOKUP($B$29:$B$43,OAR!$B$5:$I$40,3,FALSE))</f>
        <v/>
      </c>
      <c r="I39" s="99"/>
      <c r="J39" s="99"/>
      <c r="K39" s="100"/>
      <c r="L39" s="84"/>
      <c r="M39" s="84"/>
      <c r="N39" s="84"/>
      <c r="O39" s="84"/>
      <c r="P39" s="84"/>
      <c r="Q39" s="84"/>
      <c r="R39" s="84"/>
      <c r="S39" s="84"/>
      <c r="T39" s="75" t="str">
        <f>IF(ISBLANK(L39),"",L39/T25)</f>
        <v/>
      </c>
      <c r="U39" s="75"/>
      <c r="V39" s="75"/>
      <c r="W39" s="75"/>
      <c r="X39" s="75"/>
      <c r="Y39" s="80" t="str">
        <f>IF(B39="","",VLOOKUP($B$29:$B$43,OAR!$B$5:$H$40,2,FALSE))</f>
        <v/>
      </c>
      <c r="Z39" s="80"/>
      <c r="AA39" s="76" t="str">
        <f>IF(OR(X25="No",X25=""),IF(ISBLANK(L39),"",L39*((T39+Y39)/(2+Y39))),IF(ISBLANK(L39),"",IF(ISBLANK(X26),"Enter Hm",L39*((T39*(1+X26)+Y39)/(2+Y39)))))</f>
        <v/>
      </c>
      <c r="AB39" s="77"/>
      <c r="AC39" s="78"/>
      <c r="AD39" s="128" t="str">
        <f ca="1">IF(ISBLANK(H26),"",IF(ISBLANK(B39)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39" s="129"/>
      <c r="AF39" s="130"/>
      <c r="AG39" s="75" t="str">
        <f t="shared" ca="1" si="3"/>
        <v/>
      </c>
      <c r="AH39" s="75"/>
      <c r="AI39" s="75"/>
      <c r="AJ39" s="75"/>
      <c r="AK39" s="75"/>
      <c r="AL39" s="75"/>
      <c r="AM39" s="12"/>
      <c r="AO39" s="80" t="str">
        <f>IF(OR(ISBLANK(' ReTx'!$B$18),ISBLANK(AU25)),"",' ReTx'!$B$18)</f>
        <v/>
      </c>
      <c r="AP39" s="80"/>
      <c r="AQ39" s="80"/>
      <c r="AR39" s="80"/>
      <c r="AS39" s="80"/>
      <c r="AT39" s="80"/>
      <c r="AU39" s="98" t="str">
        <f>IF(AO39="","",VLOOKUP($B$29:$B$43,OAR!$B$5:$I$40,3,FALSE))</f>
        <v/>
      </c>
      <c r="AV39" s="99"/>
      <c r="AW39" s="99"/>
      <c r="AX39" s="100"/>
      <c r="AY39" s="84"/>
      <c r="AZ39" s="84"/>
      <c r="BA39" s="84"/>
      <c r="BB39" s="84"/>
      <c r="BC39" s="84"/>
      <c r="BD39" s="84"/>
      <c r="BE39" s="84"/>
      <c r="BF39" s="84"/>
      <c r="BG39" s="75" t="str">
        <f>IF(ISBLANK(AY39),"",AY39/BG25)</f>
        <v/>
      </c>
      <c r="BH39" s="75"/>
      <c r="BI39" s="75"/>
      <c r="BJ39" s="75"/>
      <c r="BK39" s="75"/>
      <c r="BL39" s="80" t="str">
        <f>IF(AO39="","",VLOOKUP($B$29:$B$43,OAR!$B$5:$H$40,2,FALSE))</f>
        <v/>
      </c>
      <c r="BM39" s="80"/>
      <c r="BN39" s="76" t="str">
        <f>IF(OR(BK25="No",BK25=""),IF(ISBLANK(AY39),"",AY39*((BG39+BL39)/(2+BL39))),IF(ISBLANK(AY39),"",IF(ISBLANK(BK26),"Enter Hm",AY39*((BG39*(1+BK26)+BL39)/(2+BL39)))))</f>
        <v/>
      </c>
      <c r="BO39" s="77"/>
      <c r="BP39" s="78"/>
      <c r="BQ39" s="128" t="str">
        <f ca="1">IF(ISBLANK(AU26),"",IF(ISBLANK(AO39)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39" s="129"/>
      <c r="BS39" s="130"/>
      <c r="BT39" s="75" t="str">
        <f t="shared" ca="1" si="4"/>
        <v/>
      </c>
      <c r="BU39" s="75"/>
      <c r="BV39" s="75"/>
      <c r="BW39" s="75"/>
      <c r="BX39" s="75"/>
      <c r="BY39" s="75"/>
      <c r="BZ39" s="12"/>
      <c r="CA39" s="12"/>
      <c r="CB39" s="12"/>
      <c r="CC39" s="12"/>
      <c r="CD39" s="12"/>
      <c r="CE39" s="12"/>
      <c r="CF39" s="12"/>
    </row>
    <row r="40" spans="1:84">
      <c r="B40" s="80" t="str">
        <f>IF(OR(ISBLANK(' ReTx'!$B$19),ISBLANK(H25)),"",' ReTx'!$B$19)</f>
        <v/>
      </c>
      <c r="C40" s="80"/>
      <c r="D40" s="80"/>
      <c r="E40" s="80"/>
      <c r="F40" s="80"/>
      <c r="G40" s="80"/>
      <c r="H40" s="98" t="str">
        <f>IF(B40="","",VLOOKUP($B$29:$B$43,OAR!$B$5:$I$40,3,FALSE))</f>
        <v/>
      </c>
      <c r="I40" s="99"/>
      <c r="J40" s="99"/>
      <c r="K40" s="100"/>
      <c r="L40" s="84"/>
      <c r="M40" s="84"/>
      <c r="N40" s="84"/>
      <c r="O40" s="84"/>
      <c r="P40" s="84"/>
      <c r="Q40" s="84"/>
      <c r="R40" s="84"/>
      <c r="S40" s="84"/>
      <c r="T40" s="75" t="str">
        <f>IF(ISBLANK(L40),"",L40/T25)</f>
        <v/>
      </c>
      <c r="U40" s="75"/>
      <c r="V40" s="75"/>
      <c r="W40" s="75"/>
      <c r="X40" s="75"/>
      <c r="Y40" s="80" t="str">
        <f>IF(B40="","",VLOOKUP($B$29:$B$43,OAR!$B$5:$H$40,2,FALSE))</f>
        <v/>
      </c>
      <c r="Z40" s="80"/>
      <c r="AA40" s="76" t="str">
        <f>IF(OR(X25="No",X25=""),IF(ISBLANK(L40),"",L40*((T40+Y40)/(2+Y40))),IF(ISBLANK(L40),"",IF(ISBLANK(X26),"Enter Hm",L40*((T40*(1+X26)+Y40)/(2+Y40)))))</f>
        <v/>
      </c>
      <c r="AB40" s="77"/>
      <c r="AC40" s="78"/>
      <c r="AD40" s="128" t="str">
        <f ca="1">IF(ISBLANK(H26),"",IF(ISBLANK(B40)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40" s="129"/>
      <c r="AF40" s="130"/>
      <c r="AG40" s="75" t="str">
        <f t="shared" ca="1" si="3"/>
        <v/>
      </c>
      <c r="AH40" s="75"/>
      <c r="AI40" s="75"/>
      <c r="AJ40" s="75"/>
      <c r="AK40" s="75"/>
      <c r="AL40" s="75"/>
      <c r="AO40" s="80" t="str">
        <f>IF(OR(ISBLANK(' ReTx'!$B$19),ISBLANK(AU25)),"",' ReTx'!$B$19)</f>
        <v/>
      </c>
      <c r="AP40" s="80"/>
      <c r="AQ40" s="80"/>
      <c r="AR40" s="80"/>
      <c r="AS40" s="80"/>
      <c r="AT40" s="80"/>
      <c r="AU40" s="98" t="str">
        <f>IF(AO40="","",VLOOKUP($B$29:$B$43,OAR!$B$5:$I$40,3,FALSE))</f>
        <v/>
      </c>
      <c r="AV40" s="99"/>
      <c r="AW40" s="99"/>
      <c r="AX40" s="100"/>
      <c r="AY40" s="84"/>
      <c r="AZ40" s="84"/>
      <c r="BA40" s="84"/>
      <c r="BB40" s="84"/>
      <c r="BC40" s="84"/>
      <c r="BD40" s="84"/>
      <c r="BE40" s="84"/>
      <c r="BF40" s="84"/>
      <c r="BG40" s="75" t="str">
        <f>IF(ISBLANK(AY40),"",AY40/BG25)</f>
        <v/>
      </c>
      <c r="BH40" s="75"/>
      <c r="BI40" s="75"/>
      <c r="BJ40" s="75"/>
      <c r="BK40" s="75"/>
      <c r="BL40" s="80" t="str">
        <f>IF(AO40="","",VLOOKUP($B$29:$B$43,OAR!$B$5:$H$40,2,FALSE))</f>
        <v/>
      </c>
      <c r="BM40" s="80"/>
      <c r="BN40" s="76" t="str">
        <f>IF(OR(BK25="No",BK25=""),IF(ISBLANK(AY40),"",AY40*((BG40+BL40)/(2+BL40))),IF(ISBLANK(AY40),"",IF(ISBLANK(BK26),"Enter Hm",AY40*((BG40*(1+BK26)+BL40)/(2+BL40)))))</f>
        <v/>
      </c>
      <c r="BO40" s="77"/>
      <c r="BP40" s="78"/>
      <c r="BQ40" s="128" t="str">
        <f ca="1">IF(ISBLANK(AU26),"",IF(ISBLANK(AO40)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40" s="129"/>
      <c r="BS40" s="130"/>
      <c r="BT40" s="75" t="str">
        <f t="shared" ca="1" si="4"/>
        <v/>
      </c>
      <c r="BU40" s="75"/>
      <c r="BV40" s="75"/>
      <c r="BW40" s="75"/>
      <c r="BX40" s="75"/>
      <c r="BY40" s="75"/>
    </row>
    <row r="41" spans="1:84">
      <c r="B41" s="80" t="str">
        <f>IF(OR(ISBLANK(' ReTx'!$B$20),ISBLANK(H25)),"",' ReTx'!$B$20)</f>
        <v/>
      </c>
      <c r="C41" s="80"/>
      <c r="D41" s="80"/>
      <c r="E41" s="80"/>
      <c r="F41" s="80"/>
      <c r="G41" s="80"/>
      <c r="H41" s="98" t="str">
        <f>IF(B41="","",VLOOKUP($B$29:$B$43,OAR!$B$5:$I$40,3,FALSE))</f>
        <v/>
      </c>
      <c r="I41" s="99"/>
      <c r="J41" s="99"/>
      <c r="K41" s="100"/>
      <c r="L41" s="84"/>
      <c r="M41" s="84"/>
      <c r="N41" s="84"/>
      <c r="O41" s="84"/>
      <c r="P41" s="84"/>
      <c r="Q41" s="84"/>
      <c r="R41" s="84"/>
      <c r="S41" s="84"/>
      <c r="T41" s="75" t="str">
        <f>IF(ISBLANK(L41),"",L41/T25)</f>
        <v/>
      </c>
      <c r="U41" s="75"/>
      <c r="V41" s="75"/>
      <c r="W41" s="75"/>
      <c r="X41" s="75"/>
      <c r="Y41" s="80" t="str">
        <f>IF(B41="","",VLOOKUP($B$29:$B$43,OAR!$B$5:$H$40,2,FALSE))</f>
        <v/>
      </c>
      <c r="Z41" s="80"/>
      <c r="AA41" s="76" t="str">
        <f>IF(OR(X25="No",X25=""),IF(ISBLANK(L41),"",L41*((T41+Y41)/(2+Y41))),IF(ISBLANK(L41),"",IF(ISBLANK(X26),"Enter Hm",L41*((T41*(1+X26)+Y41)/(2+Y41)))))</f>
        <v/>
      </c>
      <c r="AB41" s="77"/>
      <c r="AC41" s="78"/>
      <c r="AD41" s="128" t="str">
        <f ca="1">IF(ISBLANK(H26),"",IF(ISBLANK(B41)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41" s="129"/>
      <c r="AF41" s="130"/>
      <c r="AG41" s="75" t="str">
        <f t="shared" ca="1" si="3"/>
        <v/>
      </c>
      <c r="AH41" s="75"/>
      <c r="AI41" s="75"/>
      <c r="AJ41" s="75"/>
      <c r="AK41" s="75"/>
      <c r="AL41" s="75"/>
      <c r="AO41" s="80" t="str">
        <f>IF(OR(ISBLANK(' ReTx'!$B$20),ISBLANK(AU25)),"",' ReTx'!$B$20)</f>
        <v/>
      </c>
      <c r="AP41" s="80"/>
      <c r="AQ41" s="80"/>
      <c r="AR41" s="80"/>
      <c r="AS41" s="80"/>
      <c r="AT41" s="80"/>
      <c r="AU41" s="98" t="str">
        <f>IF(AO41="","",VLOOKUP($B$29:$B$43,OAR!$B$5:$I$40,3,FALSE))</f>
        <v/>
      </c>
      <c r="AV41" s="99"/>
      <c r="AW41" s="99"/>
      <c r="AX41" s="100"/>
      <c r="AY41" s="84"/>
      <c r="AZ41" s="84"/>
      <c r="BA41" s="84"/>
      <c r="BB41" s="84"/>
      <c r="BC41" s="84"/>
      <c r="BD41" s="84"/>
      <c r="BE41" s="84"/>
      <c r="BF41" s="84"/>
      <c r="BG41" s="75" t="str">
        <f>IF(ISBLANK(AY41),"",AY41/BG25)</f>
        <v/>
      </c>
      <c r="BH41" s="75"/>
      <c r="BI41" s="75"/>
      <c r="BJ41" s="75"/>
      <c r="BK41" s="75"/>
      <c r="BL41" s="80" t="str">
        <f>IF(AO41="","",VLOOKUP($B$29:$B$43,OAR!$B$5:$H$40,2,FALSE))</f>
        <v/>
      </c>
      <c r="BM41" s="80"/>
      <c r="BN41" s="76" t="str">
        <f>IF(OR(BK25="No",BK25=""),IF(ISBLANK(AY41),"",AY41*((BG41+BL41)/(2+BL41))),IF(ISBLANK(AY41),"",IF(ISBLANK(BK26),"Enter Hm",AY41*((BG41*(1+BK26)+BL41)/(2+BL41)))))</f>
        <v/>
      </c>
      <c r="BO41" s="77"/>
      <c r="BP41" s="78"/>
      <c r="BQ41" s="128" t="str">
        <f ca="1">IF(ISBLANK(AU26),"",IF(ISBLANK(AO41)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41" s="129"/>
      <c r="BS41" s="130"/>
      <c r="BT41" s="75" t="str">
        <f t="shared" ca="1" si="4"/>
        <v/>
      </c>
      <c r="BU41" s="75"/>
      <c r="BV41" s="75"/>
      <c r="BW41" s="75"/>
      <c r="BX41" s="75"/>
      <c r="BY41" s="75"/>
    </row>
    <row r="42" spans="1:84">
      <c r="B42" s="80" t="str">
        <f>IF(OR(ISBLANK(' ReTx'!$B$21),ISBLANK(H25)),"",' ReTx'!$B$21)</f>
        <v/>
      </c>
      <c r="C42" s="80"/>
      <c r="D42" s="80"/>
      <c r="E42" s="80"/>
      <c r="F42" s="80"/>
      <c r="G42" s="80"/>
      <c r="H42" s="98" t="str">
        <f>IF(B42="","",VLOOKUP($B$29:$B$43,OAR!$B$5:$I$40,3,FALSE))</f>
        <v/>
      </c>
      <c r="I42" s="99"/>
      <c r="J42" s="99"/>
      <c r="K42" s="100"/>
      <c r="L42" s="84"/>
      <c r="M42" s="84"/>
      <c r="N42" s="84"/>
      <c r="O42" s="84"/>
      <c r="P42" s="84"/>
      <c r="Q42" s="84"/>
      <c r="R42" s="84"/>
      <c r="S42" s="84"/>
      <c r="T42" s="75" t="str">
        <f>IF(ISBLANK(L42),"",L42/T25)</f>
        <v/>
      </c>
      <c r="U42" s="75"/>
      <c r="V42" s="75"/>
      <c r="W42" s="75"/>
      <c r="X42" s="75"/>
      <c r="Y42" s="80" t="str">
        <f>IF(B42="","",VLOOKUP($B$29:$B$43,OAR!$B$5:$H$40,2,FALSE))</f>
        <v/>
      </c>
      <c r="Z42" s="80"/>
      <c r="AA42" s="76" t="str">
        <f>IF(OR(X25="No",X25=""),IF(ISBLANK(L42),"",L42*((T42+Y42)/(2+Y42))),IF(ISBLANK(L42),"",IF(ISBLANK(X26),"Enter Hm",L42*((T42*(1+X26)+Y42)/(2+Y42)))))</f>
        <v/>
      </c>
      <c r="AB42" s="77"/>
      <c r="AC42" s="78"/>
      <c r="AD42" s="128" t="str">
        <f ca="1">IF(ISBLANK(H26),"",IF(ISBLANK(B42)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42" s="129"/>
      <c r="AF42" s="130"/>
      <c r="AG42" s="75" t="str">
        <f t="shared" ca="1" si="3"/>
        <v/>
      </c>
      <c r="AH42" s="75"/>
      <c r="AI42" s="75"/>
      <c r="AJ42" s="75"/>
      <c r="AK42" s="75"/>
      <c r="AL42" s="75"/>
      <c r="AM42" s="12"/>
      <c r="AO42" s="80" t="str">
        <f>IF(OR(ISBLANK(' ReTx'!$B$21),ISBLANK(AU25)),"",' ReTx'!$B$21)</f>
        <v/>
      </c>
      <c r="AP42" s="80"/>
      <c r="AQ42" s="80"/>
      <c r="AR42" s="80"/>
      <c r="AS42" s="80"/>
      <c r="AT42" s="80"/>
      <c r="AU42" s="98" t="str">
        <f>IF(AO42="","",VLOOKUP($B$29:$B$43,OAR!$B$5:$I$40,3,FALSE))</f>
        <v/>
      </c>
      <c r="AV42" s="99"/>
      <c r="AW42" s="99"/>
      <c r="AX42" s="100"/>
      <c r="AY42" s="84"/>
      <c r="AZ42" s="84"/>
      <c r="BA42" s="84"/>
      <c r="BB42" s="84"/>
      <c r="BC42" s="84"/>
      <c r="BD42" s="84"/>
      <c r="BE42" s="84"/>
      <c r="BF42" s="84"/>
      <c r="BG42" s="75" t="str">
        <f>IF(ISBLANK(AY42),"",AY42/BG25)</f>
        <v/>
      </c>
      <c r="BH42" s="75"/>
      <c r="BI42" s="75"/>
      <c r="BJ42" s="75"/>
      <c r="BK42" s="75"/>
      <c r="BL42" s="80" t="str">
        <f>IF(AO42="","",VLOOKUP($B$29:$B$43,OAR!$B$5:$H$40,2,FALSE))</f>
        <v/>
      </c>
      <c r="BM42" s="80"/>
      <c r="BN42" s="76" t="str">
        <f>IF(OR(BK25="No",BK25=""),IF(ISBLANK(AY42),"",AY42*((BG42+BL42)/(2+BL42))),IF(ISBLANK(AY42),"",IF(ISBLANK(BK26),"Enter Hm",AY42*((BG42*(1+BK26)+BL42)/(2+BL42)))))</f>
        <v/>
      </c>
      <c r="BO42" s="77"/>
      <c r="BP42" s="78"/>
      <c r="BQ42" s="128" t="str">
        <f ca="1">IF(ISBLANK(AU26),"",IF(ISBLANK(AO42)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42" s="129"/>
      <c r="BS42" s="130"/>
      <c r="BT42" s="75" t="str">
        <f t="shared" ca="1" si="4"/>
        <v/>
      </c>
      <c r="BU42" s="75"/>
      <c r="BV42" s="75"/>
      <c r="BW42" s="75"/>
      <c r="BX42" s="75"/>
      <c r="BY42" s="75"/>
      <c r="BZ42" s="12"/>
      <c r="CA42" s="12"/>
      <c r="CB42" s="12"/>
      <c r="CC42" s="12"/>
      <c r="CD42" s="12"/>
      <c r="CE42" s="12"/>
      <c r="CF42" s="12"/>
    </row>
    <row r="43" spans="1:84">
      <c r="B43" s="80" t="str">
        <f>IF(OR(ISBLANK(' ReTx'!$B$22),ISBLANK(H25)),"",' ReTx'!$B$22)</f>
        <v/>
      </c>
      <c r="C43" s="80"/>
      <c r="D43" s="80"/>
      <c r="E43" s="80"/>
      <c r="F43" s="80"/>
      <c r="G43" s="80"/>
      <c r="H43" s="98" t="str">
        <f>IF(B43="","",VLOOKUP($B$29:$B$43,OAR!$B$5:$I$40,3,FALSE))</f>
        <v/>
      </c>
      <c r="I43" s="99"/>
      <c r="J43" s="99"/>
      <c r="K43" s="100"/>
      <c r="L43" s="84"/>
      <c r="M43" s="84"/>
      <c r="N43" s="84"/>
      <c r="O43" s="84"/>
      <c r="P43" s="84"/>
      <c r="Q43" s="84"/>
      <c r="R43" s="84"/>
      <c r="S43" s="84"/>
      <c r="T43" s="75" t="str">
        <f>IF(ISBLANK(L43),"",L43/T25)</f>
        <v/>
      </c>
      <c r="U43" s="75"/>
      <c r="V43" s="75"/>
      <c r="W43" s="75"/>
      <c r="X43" s="75"/>
      <c r="Y43" s="80" t="str">
        <f>IF(B43="","",VLOOKUP($B$29:$B$43,OAR!$B$5:$H$40,2,FALSE))</f>
        <v/>
      </c>
      <c r="Z43" s="80"/>
      <c r="AA43" s="76" t="str">
        <f>IF(OR(X25="No",X25=""),IF(ISBLANK(L43),"",L43*((T43+Y43)/(2+Y43))),IF(ISBLANK(L43),"",IF(ISBLANK(X26),"Enter Hm",L43*((T43*(1+X26)+Y43)/(2+Y43)))))</f>
        <v/>
      </c>
      <c r="AB43" s="77"/>
      <c r="AC43" s="78"/>
      <c r="AD43" s="128" t="str">
        <f ca="1">IF(ISBLANK(H26),"",IF(ISBLANK(B43),"",VLOOKUP($B$29:$B$43,OAR!$B$5:$I$40,IF(DATEDIF(H26,TODAY(),"m")&lt;3,4,IF(AND(DATEDIF(H26,TODAY(),"m")&gt;=3,DATEDIF(H26,TODAY(),"m")&lt;6),5,IF(AND(DATEDIF(H26,TODAY(),"m")&gt;=6,DATEDIF(H26,TODAY(),"m")&lt;12),6,IF(AND(DATEDIF(H26,TODAY(),"m")&gt;=12,DATEDIF(H26,TODAY(),"m")&lt;36),7,IF(DATEDIF(H26,TODAY(),"m")&gt;=36,8))))),FALSE)))</f>
        <v/>
      </c>
      <c r="AE43" s="129"/>
      <c r="AF43" s="130"/>
      <c r="AG43" s="75" t="str">
        <f t="shared" ca="1" si="3"/>
        <v/>
      </c>
      <c r="AH43" s="75"/>
      <c r="AI43" s="75"/>
      <c r="AJ43" s="75"/>
      <c r="AK43" s="75"/>
      <c r="AL43" s="75"/>
      <c r="AM43" s="12"/>
      <c r="AO43" s="80" t="str">
        <f>IF(OR(ISBLANK(' ReTx'!$B$22),ISBLANK(AU25)),"",' ReTx'!$B$22)</f>
        <v/>
      </c>
      <c r="AP43" s="80"/>
      <c r="AQ43" s="80"/>
      <c r="AR43" s="80"/>
      <c r="AS43" s="80"/>
      <c r="AT43" s="80"/>
      <c r="AU43" s="98" t="str">
        <f>IF(AO43="","",VLOOKUP($B$29:$B$43,OAR!$B$5:$I$40,3,FALSE))</f>
        <v/>
      </c>
      <c r="AV43" s="99"/>
      <c r="AW43" s="99"/>
      <c r="AX43" s="100"/>
      <c r="AY43" s="84"/>
      <c r="AZ43" s="84"/>
      <c r="BA43" s="84"/>
      <c r="BB43" s="84"/>
      <c r="BC43" s="84"/>
      <c r="BD43" s="84"/>
      <c r="BE43" s="84"/>
      <c r="BF43" s="84"/>
      <c r="BG43" s="75" t="str">
        <f>IF(ISBLANK(AY43),"",AY43/BG25)</f>
        <v/>
      </c>
      <c r="BH43" s="75"/>
      <c r="BI43" s="75"/>
      <c r="BJ43" s="75"/>
      <c r="BK43" s="75"/>
      <c r="BL43" s="80" t="str">
        <f>IF(AO43="","",VLOOKUP($B$29:$B$43,OAR!$B$5:$H$40,2,FALSE))</f>
        <v/>
      </c>
      <c r="BM43" s="80"/>
      <c r="BN43" s="76" t="str">
        <f>IF(OR(BK25="No",BK25=""),IF(ISBLANK(AY43),"",AY43*((BG43+BL43)/(2+BL43))),IF(ISBLANK(AY43),"",IF(ISBLANK(BK26),"Enter Hm",AY43*((BG43*(1+BK26)+BL43)/(2+BL43)))))</f>
        <v/>
      </c>
      <c r="BO43" s="77"/>
      <c r="BP43" s="78"/>
      <c r="BQ43" s="128" t="str">
        <f ca="1">IF(ISBLANK(AU26),"",IF(ISBLANK(AO43),"",VLOOKUP($B$29:$B$43,OAR!$B$5:$I$40,IF(DATEDIF(AU26,TODAY(),"m")&lt;3,4,IF(AND(DATEDIF(AU26,TODAY(),"m")&gt;=3,DATEDIF(AU26,TODAY(),"m")&lt;6),5,IF(AND(DATEDIF(AU26,TODAY(),"m")&gt;=6,DATEDIF(AU26,TODAY(),"m")&lt;12),6,IF(AND(DATEDIF(AU26,TODAY(),"m")&gt;=12,DATEDIF(AU26,TODAY(),"m")&lt;36),7,IF(DATEDIF(AU26,TODAY(),"m")&gt;=36,8))))),FALSE)))</f>
        <v/>
      </c>
      <c r="BR43" s="129"/>
      <c r="BS43" s="130"/>
      <c r="BT43" s="75" t="str">
        <f t="shared" ca="1" si="4"/>
        <v/>
      </c>
      <c r="BU43" s="75"/>
      <c r="BV43" s="75"/>
      <c r="BW43" s="75"/>
      <c r="BX43" s="75"/>
      <c r="BY43" s="75"/>
      <c r="BZ43" s="12"/>
      <c r="CA43" s="12"/>
      <c r="CB43" s="12"/>
      <c r="CC43" s="12"/>
      <c r="CD43" s="12"/>
      <c r="CE43" s="12"/>
      <c r="CF43" s="12"/>
    </row>
    <row r="44" spans="1:84">
      <c r="AM44" s="12"/>
      <c r="BZ44" s="12"/>
      <c r="CA44" s="12"/>
      <c r="CB44" s="12"/>
      <c r="CC44" s="12"/>
      <c r="CD44" s="12"/>
      <c r="CE44" s="12"/>
      <c r="CF44" s="12"/>
    </row>
    <row r="45" spans="1:84" hidden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84" hidden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</row>
    <row r="47" spans="1:84" hidden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</row>
    <row r="48" spans="1:84" hidden="1">
      <c r="A48" s="12"/>
      <c r="B48" s="12"/>
      <c r="C48" s="12"/>
      <c r="D48" s="12"/>
      <c r="E48" s="12"/>
      <c r="F48" s="12"/>
      <c r="AN48" s="12"/>
      <c r="AO48" s="12"/>
      <c r="AP48" s="12"/>
      <c r="AQ48" s="12"/>
      <c r="AR48" s="12"/>
      <c r="AS48" s="12"/>
    </row>
    <row r="49" spans="1:45" hidden="1">
      <c r="A49" s="12"/>
      <c r="B49" s="12"/>
      <c r="C49" s="12"/>
      <c r="D49" s="12"/>
      <c r="E49" s="12"/>
      <c r="F49" s="12"/>
      <c r="AN49" s="12"/>
      <c r="AO49" s="12"/>
      <c r="AP49" s="12"/>
      <c r="AQ49" s="12"/>
      <c r="AR49" s="12"/>
      <c r="AS49" s="12"/>
    </row>
  </sheetData>
  <sheetProtection sheet="1" objects="1" scenarios="1"/>
  <mergeCells count="574">
    <mergeCell ref="B4:G4"/>
    <mergeCell ref="H4:N4"/>
    <mergeCell ref="O4:S4"/>
    <mergeCell ref="T4:U4"/>
    <mergeCell ref="V4:W4"/>
    <mergeCell ref="X4:Y4"/>
    <mergeCell ref="B5:G5"/>
    <mergeCell ref="H5:N5"/>
    <mergeCell ref="O5:U5"/>
    <mergeCell ref="V5:W5"/>
    <mergeCell ref="X5:Y5"/>
    <mergeCell ref="B7:G7"/>
    <mergeCell ref="H7:K7"/>
    <mergeCell ref="L7:S7"/>
    <mergeCell ref="T7:X7"/>
    <mergeCell ref="Y7:Z7"/>
    <mergeCell ref="AA7:AC7"/>
    <mergeCell ref="AD7:AF7"/>
    <mergeCell ref="AG7:AL7"/>
    <mergeCell ref="B8:G8"/>
    <mergeCell ref="H8:K8"/>
    <mergeCell ref="L8:S8"/>
    <mergeCell ref="T8:X8"/>
    <mergeCell ref="Y8:Z8"/>
    <mergeCell ref="AA8:AC8"/>
    <mergeCell ref="AD8:AF8"/>
    <mergeCell ref="AG8:AL8"/>
    <mergeCell ref="B9:G9"/>
    <mergeCell ref="H9:K9"/>
    <mergeCell ref="L9:S9"/>
    <mergeCell ref="T9:X9"/>
    <mergeCell ref="Y9:Z9"/>
    <mergeCell ref="AA9:AC9"/>
    <mergeCell ref="AD9:AF9"/>
    <mergeCell ref="AG9:AL9"/>
    <mergeCell ref="AD10:AF10"/>
    <mergeCell ref="AG10:AL10"/>
    <mergeCell ref="B11:G11"/>
    <mergeCell ref="H11:K11"/>
    <mergeCell ref="L11:S11"/>
    <mergeCell ref="T11:X11"/>
    <mergeCell ref="Y11:Z11"/>
    <mergeCell ref="AA11:AC11"/>
    <mergeCell ref="AD11:AF11"/>
    <mergeCell ref="AG11:AL11"/>
    <mergeCell ref="B10:G10"/>
    <mergeCell ref="H10:K10"/>
    <mergeCell ref="L10:S10"/>
    <mergeCell ref="T10:X10"/>
    <mergeCell ref="Y10:Z10"/>
    <mergeCell ref="AA10:AC10"/>
    <mergeCell ref="AD12:AF12"/>
    <mergeCell ref="AG12:AL12"/>
    <mergeCell ref="B13:G13"/>
    <mergeCell ref="H13:K13"/>
    <mergeCell ref="L13:S13"/>
    <mergeCell ref="T13:X13"/>
    <mergeCell ref="Y13:Z13"/>
    <mergeCell ref="AA13:AC13"/>
    <mergeCell ref="AD13:AF13"/>
    <mergeCell ref="AG13:AL13"/>
    <mergeCell ref="B12:G12"/>
    <mergeCell ref="H12:K12"/>
    <mergeCell ref="L12:S12"/>
    <mergeCell ref="T12:X12"/>
    <mergeCell ref="Y12:Z12"/>
    <mergeCell ref="AA12:AC12"/>
    <mergeCell ref="AG14:AL14"/>
    <mergeCell ref="B15:G15"/>
    <mergeCell ref="H15:K15"/>
    <mergeCell ref="L15:S15"/>
    <mergeCell ref="T15:X15"/>
    <mergeCell ref="Y15:Z15"/>
    <mergeCell ref="AA15:AC15"/>
    <mergeCell ref="AD15:AF15"/>
    <mergeCell ref="AG15:AL15"/>
    <mergeCell ref="B14:G14"/>
    <mergeCell ref="H14:K14"/>
    <mergeCell ref="L14:S14"/>
    <mergeCell ref="T14:X14"/>
    <mergeCell ref="Y14:Z14"/>
    <mergeCell ref="AA14:AC14"/>
    <mergeCell ref="B17:G17"/>
    <mergeCell ref="H17:K17"/>
    <mergeCell ref="L17:S17"/>
    <mergeCell ref="T17:X17"/>
    <mergeCell ref="Y17:Z17"/>
    <mergeCell ref="AA17:AC17"/>
    <mergeCell ref="AD17:AF17"/>
    <mergeCell ref="AG17:AL17"/>
    <mergeCell ref="B16:G16"/>
    <mergeCell ref="H16:K16"/>
    <mergeCell ref="L16:S16"/>
    <mergeCell ref="T16:X16"/>
    <mergeCell ref="Y16:Z16"/>
    <mergeCell ref="AA16:AC16"/>
    <mergeCell ref="B19:G19"/>
    <mergeCell ref="H19:K19"/>
    <mergeCell ref="L19:S19"/>
    <mergeCell ref="T19:X19"/>
    <mergeCell ref="Y19:Z19"/>
    <mergeCell ref="AA19:AC19"/>
    <mergeCell ref="AD19:AF19"/>
    <mergeCell ref="AG19:AL19"/>
    <mergeCell ref="B18:G18"/>
    <mergeCell ref="H18:K18"/>
    <mergeCell ref="L18:S18"/>
    <mergeCell ref="T18:X18"/>
    <mergeCell ref="Y18:Z18"/>
    <mergeCell ref="AA18:AC18"/>
    <mergeCell ref="B21:G21"/>
    <mergeCell ref="H21:K21"/>
    <mergeCell ref="L21:S21"/>
    <mergeCell ref="T21:X21"/>
    <mergeCell ref="Y21:Z21"/>
    <mergeCell ref="AA21:AC21"/>
    <mergeCell ref="AD21:AF21"/>
    <mergeCell ref="AG21:AL21"/>
    <mergeCell ref="B20:G20"/>
    <mergeCell ref="H20:K20"/>
    <mergeCell ref="L20:S20"/>
    <mergeCell ref="T20:X20"/>
    <mergeCell ref="Y20:Z20"/>
    <mergeCell ref="AA20:AC20"/>
    <mergeCell ref="BI4:BJ4"/>
    <mergeCell ref="BK4:BL4"/>
    <mergeCell ref="AO5:AT5"/>
    <mergeCell ref="AU5:BA5"/>
    <mergeCell ref="BB5:BH5"/>
    <mergeCell ref="BI5:BJ5"/>
    <mergeCell ref="BK5:BL5"/>
    <mergeCell ref="AD22:AF22"/>
    <mergeCell ref="AG22:AL22"/>
    <mergeCell ref="AO4:AT4"/>
    <mergeCell ref="AU4:BA4"/>
    <mergeCell ref="BB4:BF4"/>
    <mergeCell ref="BG4:BH4"/>
    <mergeCell ref="AO7:AT7"/>
    <mergeCell ref="AU7:AX7"/>
    <mergeCell ref="AY7:BF7"/>
    <mergeCell ref="BG7:BK7"/>
    <mergeCell ref="AD20:AF20"/>
    <mergeCell ref="AG20:AL20"/>
    <mergeCell ref="AD18:AF18"/>
    <mergeCell ref="AG18:AL18"/>
    <mergeCell ref="AD16:AF16"/>
    <mergeCell ref="AG16:AL16"/>
    <mergeCell ref="AD14:AF14"/>
    <mergeCell ref="BL7:BM7"/>
    <mergeCell ref="BN7:BP7"/>
    <mergeCell ref="BQ7:BS7"/>
    <mergeCell ref="BT7:BY7"/>
    <mergeCell ref="AO8:AT8"/>
    <mergeCell ref="AU8:AX8"/>
    <mergeCell ref="AY8:BF8"/>
    <mergeCell ref="BG8:BK8"/>
    <mergeCell ref="BL8:BM8"/>
    <mergeCell ref="BN8:BP8"/>
    <mergeCell ref="BQ8:BS8"/>
    <mergeCell ref="BT8:BY8"/>
    <mergeCell ref="AO9:AT9"/>
    <mergeCell ref="AU9:AX9"/>
    <mergeCell ref="AY9:BF9"/>
    <mergeCell ref="BG9:BK9"/>
    <mergeCell ref="BL9:BM9"/>
    <mergeCell ref="BN9:BP9"/>
    <mergeCell ref="BQ9:BS9"/>
    <mergeCell ref="BT9:BY9"/>
    <mergeCell ref="BQ10:BS10"/>
    <mergeCell ref="BT10:BY10"/>
    <mergeCell ref="AO11:AT11"/>
    <mergeCell ref="AU11:AX11"/>
    <mergeCell ref="AY11:BF11"/>
    <mergeCell ref="BG11:BK11"/>
    <mergeCell ref="BL11:BM11"/>
    <mergeCell ref="BN11:BP11"/>
    <mergeCell ref="BQ11:BS11"/>
    <mergeCell ref="BT11:BY11"/>
    <mergeCell ref="AO10:AT10"/>
    <mergeCell ref="AU10:AX10"/>
    <mergeCell ref="AY10:BF10"/>
    <mergeCell ref="BG10:BK10"/>
    <mergeCell ref="BL10:BM10"/>
    <mergeCell ref="BN10:BP10"/>
    <mergeCell ref="BQ12:BS12"/>
    <mergeCell ref="BT12:BY12"/>
    <mergeCell ref="AO13:AT13"/>
    <mergeCell ref="AU13:AX13"/>
    <mergeCell ref="AY13:BF13"/>
    <mergeCell ref="BG13:BK13"/>
    <mergeCell ref="BL13:BM13"/>
    <mergeCell ref="BN13:BP13"/>
    <mergeCell ref="BQ13:BS13"/>
    <mergeCell ref="BT13:BY13"/>
    <mergeCell ref="AO12:AT12"/>
    <mergeCell ref="AU12:AX12"/>
    <mergeCell ref="AY12:BF12"/>
    <mergeCell ref="BG12:BK12"/>
    <mergeCell ref="BL12:BM12"/>
    <mergeCell ref="BN12:BP12"/>
    <mergeCell ref="BQ14:BS14"/>
    <mergeCell ref="BT14:BY14"/>
    <mergeCell ref="AO15:AT15"/>
    <mergeCell ref="AU15:AX15"/>
    <mergeCell ref="AY15:BF15"/>
    <mergeCell ref="BG15:BK15"/>
    <mergeCell ref="BL15:BM15"/>
    <mergeCell ref="BN15:BP15"/>
    <mergeCell ref="BQ15:BS15"/>
    <mergeCell ref="BT15:BY15"/>
    <mergeCell ref="AO14:AT14"/>
    <mergeCell ref="AU14:AX14"/>
    <mergeCell ref="AY14:BF14"/>
    <mergeCell ref="BG14:BK14"/>
    <mergeCell ref="BL14:BM14"/>
    <mergeCell ref="BN14:BP14"/>
    <mergeCell ref="BQ16:BS16"/>
    <mergeCell ref="BT16:BY16"/>
    <mergeCell ref="AO17:AT17"/>
    <mergeCell ref="AU17:AX17"/>
    <mergeCell ref="AY17:BF17"/>
    <mergeCell ref="BG17:BK17"/>
    <mergeCell ref="BL17:BM17"/>
    <mergeCell ref="BN17:BP17"/>
    <mergeCell ref="BQ17:BS17"/>
    <mergeCell ref="BT17:BY17"/>
    <mergeCell ref="AO16:AT16"/>
    <mergeCell ref="AU16:AX16"/>
    <mergeCell ref="AY16:BF16"/>
    <mergeCell ref="BG16:BK16"/>
    <mergeCell ref="BL16:BM16"/>
    <mergeCell ref="BN16:BP16"/>
    <mergeCell ref="AO19:AT19"/>
    <mergeCell ref="AU19:AX19"/>
    <mergeCell ref="AY19:BF19"/>
    <mergeCell ref="BG19:BK19"/>
    <mergeCell ref="BL19:BM19"/>
    <mergeCell ref="BN19:BP19"/>
    <mergeCell ref="BQ19:BS19"/>
    <mergeCell ref="BT19:BY19"/>
    <mergeCell ref="AO18:AT18"/>
    <mergeCell ref="AU18:AX18"/>
    <mergeCell ref="AY18:BF18"/>
    <mergeCell ref="BG18:BK18"/>
    <mergeCell ref="BL18:BM18"/>
    <mergeCell ref="BN18:BP18"/>
    <mergeCell ref="BQ18:BS18"/>
    <mergeCell ref="BT18:BY18"/>
    <mergeCell ref="BN22:BP22"/>
    <mergeCell ref="BQ20:BS20"/>
    <mergeCell ref="BT20:BY20"/>
    <mergeCell ref="AO21:AT21"/>
    <mergeCell ref="AU21:AX21"/>
    <mergeCell ref="AY21:BF21"/>
    <mergeCell ref="BG21:BK21"/>
    <mergeCell ref="BL21:BM21"/>
    <mergeCell ref="BN21:BP21"/>
    <mergeCell ref="BQ21:BS21"/>
    <mergeCell ref="BT21:BY21"/>
    <mergeCell ref="AO20:AT20"/>
    <mergeCell ref="AU20:AX20"/>
    <mergeCell ref="AY20:BF20"/>
    <mergeCell ref="BG20:BK20"/>
    <mergeCell ref="BL20:BM20"/>
    <mergeCell ref="BN20:BP20"/>
    <mergeCell ref="BQ22:BS22"/>
    <mergeCell ref="BT22:BY22"/>
    <mergeCell ref="B25:G25"/>
    <mergeCell ref="H25:N25"/>
    <mergeCell ref="O25:S25"/>
    <mergeCell ref="T25:U25"/>
    <mergeCell ref="V25:W25"/>
    <mergeCell ref="X25:Y25"/>
    <mergeCell ref="BI25:BJ25"/>
    <mergeCell ref="BK25:BL25"/>
    <mergeCell ref="AO22:AT22"/>
    <mergeCell ref="AU22:AX22"/>
    <mergeCell ref="AY22:BF22"/>
    <mergeCell ref="BG22:BK22"/>
    <mergeCell ref="BL22:BM22"/>
    <mergeCell ref="B22:G22"/>
    <mergeCell ref="H22:K22"/>
    <mergeCell ref="L22:S22"/>
    <mergeCell ref="T22:X22"/>
    <mergeCell ref="Y22:Z22"/>
    <mergeCell ref="AA22:AC22"/>
    <mergeCell ref="AO25:AT25"/>
    <mergeCell ref="AU25:BA25"/>
    <mergeCell ref="BB25:BF25"/>
    <mergeCell ref="BG25:BH25"/>
    <mergeCell ref="B26:G26"/>
    <mergeCell ref="H26:N26"/>
    <mergeCell ref="O26:U26"/>
    <mergeCell ref="V26:W26"/>
    <mergeCell ref="X26:Y26"/>
    <mergeCell ref="B28:G28"/>
    <mergeCell ref="H28:K28"/>
    <mergeCell ref="L28:S28"/>
    <mergeCell ref="T28:X28"/>
    <mergeCell ref="Y28:Z28"/>
    <mergeCell ref="B30:G30"/>
    <mergeCell ref="H30:K30"/>
    <mergeCell ref="L30:S30"/>
    <mergeCell ref="T30:X30"/>
    <mergeCell ref="Y30:Z30"/>
    <mergeCell ref="AA30:AC30"/>
    <mergeCell ref="AD30:AF30"/>
    <mergeCell ref="AG30:AL30"/>
    <mergeCell ref="AA28:AC28"/>
    <mergeCell ref="AD28:AF28"/>
    <mergeCell ref="AG28:AL28"/>
    <mergeCell ref="B29:G29"/>
    <mergeCell ref="H29:K29"/>
    <mergeCell ref="L29:S29"/>
    <mergeCell ref="T29:X29"/>
    <mergeCell ref="Y29:Z29"/>
    <mergeCell ref="AA29:AC29"/>
    <mergeCell ref="AD29:AF29"/>
    <mergeCell ref="B32:G32"/>
    <mergeCell ref="H32:K32"/>
    <mergeCell ref="L32:S32"/>
    <mergeCell ref="T32:X32"/>
    <mergeCell ref="Y32:Z32"/>
    <mergeCell ref="AA32:AC32"/>
    <mergeCell ref="AD32:AF32"/>
    <mergeCell ref="AG32:AL32"/>
    <mergeCell ref="B31:G31"/>
    <mergeCell ref="H31:K31"/>
    <mergeCell ref="L31:S31"/>
    <mergeCell ref="T31:X31"/>
    <mergeCell ref="Y31:Z31"/>
    <mergeCell ref="AA31:AC31"/>
    <mergeCell ref="B34:G34"/>
    <mergeCell ref="H34:K34"/>
    <mergeCell ref="L34:S34"/>
    <mergeCell ref="T34:X34"/>
    <mergeCell ref="Y34:Z34"/>
    <mergeCell ref="AA34:AC34"/>
    <mergeCell ref="AD34:AF34"/>
    <mergeCell ref="AG34:AL34"/>
    <mergeCell ref="B33:G33"/>
    <mergeCell ref="H33:K33"/>
    <mergeCell ref="L33:S33"/>
    <mergeCell ref="T33:X33"/>
    <mergeCell ref="Y33:Z33"/>
    <mergeCell ref="AA33:AC33"/>
    <mergeCell ref="B36:G36"/>
    <mergeCell ref="H36:K36"/>
    <mergeCell ref="L36:S36"/>
    <mergeCell ref="T36:X36"/>
    <mergeCell ref="Y36:Z36"/>
    <mergeCell ref="AA36:AC36"/>
    <mergeCell ref="AD36:AF36"/>
    <mergeCell ref="AG36:AL36"/>
    <mergeCell ref="B35:G35"/>
    <mergeCell ref="H35:K35"/>
    <mergeCell ref="L35:S35"/>
    <mergeCell ref="T35:X35"/>
    <mergeCell ref="Y35:Z35"/>
    <mergeCell ref="AA35:AC35"/>
    <mergeCell ref="B38:G38"/>
    <mergeCell ref="H38:K38"/>
    <mergeCell ref="L38:S38"/>
    <mergeCell ref="T38:X38"/>
    <mergeCell ref="Y38:Z38"/>
    <mergeCell ref="AA38:AC38"/>
    <mergeCell ref="AD38:AF38"/>
    <mergeCell ref="AG38:AL38"/>
    <mergeCell ref="B37:G37"/>
    <mergeCell ref="H37:K37"/>
    <mergeCell ref="L37:S37"/>
    <mergeCell ref="T37:X37"/>
    <mergeCell ref="Y37:Z37"/>
    <mergeCell ref="AA37:AC37"/>
    <mergeCell ref="B41:G41"/>
    <mergeCell ref="H41:K41"/>
    <mergeCell ref="L41:S41"/>
    <mergeCell ref="T41:X41"/>
    <mergeCell ref="Y41:Z41"/>
    <mergeCell ref="AA41:AC41"/>
    <mergeCell ref="AD39:AF39"/>
    <mergeCell ref="AG39:AL39"/>
    <mergeCell ref="B40:G40"/>
    <mergeCell ref="H40:K40"/>
    <mergeCell ref="L40:S40"/>
    <mergeCell ref="T40:X40"/>
    <mergeCell ref="Y40:Z40"/>
    <mergeCell ref="AA40:AC40"/>
    <mergeCell ref="AD40:AF40"/>
    <mergeCell ref="AG40:AL40"/>
    <mergeCell ref="B39:G39"/>
    <mergeCell ref="H39:K39"/>
    <mergeCell ref="L39:S39"/>
    <mergeCell ref="T39:X39"/>
    <mergeCell ref="Y39:Z39"/>
    <mergeCell ref="AA39:AC39"/>
    <mergeCell ref="AO26:AT26"/>
    <mergeCell ref="AU26:BA26"/>
    <mergeCell ref="BB26:BH26"/>
    <mergeCell ref="AO31:AT31"/>
    <mergeCell ref="B43:G43"/>
    <mergeCell ref="H43:K43"/>
    <mergeCell ref="L43:S43"/>
    <mergeCell ref="T43:X43"/>
    <mergeCell ref="Y43:Z43"/>
    <mergeCell ref="AA43:AC43"/>
    <mergeCell ref="AD41:AF41"/>
    <mergeCell ref="AG41:AL41"/>
    <mergeCell ref="B42:G42"/>
    <mergeCell ref="H42:K42"/>
    <mergeCell ref="L42:S42"/>
    <mergeCell ref="T42:X42"/>
    <mergeCell ref="Y42:Z42"/>
    <mergeCell ref="AA42:AC42"/>
    <mergeCell ref="AD42:AF42"/>
    <mergeCell ref="AG42:AL42"/>
    <mergeCell ref="AU32:AX32"/>
    <mergeCell ref="AY32:BF32"/>
    <mergeCell ref="BG32:BK32"/>
    <mergeCell ref="AO34:AT34"/>
    <mergeCell ref="BI26:BJ26"/>
    <mergeCell ref="BK26:BL26"/>
    <mergeCell ref="AO28:AT28"/>
    <mergeCell ref="AU28:AX28"/>
    <mergeCell ref="AY28:BF28"/>
    <mergeCell ref="BG28:BK28"/>
    <mergeCell ref="BL28:BM28"/>
    <mergeCell ref="AD43:AF43"/>
    <mergeCell ref="AG43:AL43"/>
    <mergeCell ref="AD37:AF37"/>
    <mergeCell ref="AG37:AL37"/>
    <mergeCell ref="AD35:AF35"/>
    <mergeCell ref="AG35:AL35"/>
    <mergeCell ref="AD33:AF33"/>
    <mergeCell ref="AG33:AL33"/>
    <mergeCell ref="AD31:AF31"/>
    <mergeCell ref="AG31:AL31"/>
    <mergeCell ref="AG29:AL29"/>
    <mergeCell ref="AO30:AT30"/>
    <mergeCell ref="AU30:AX30"/>
    <mergeCell ref="AY30:BF30"/>
    <mergeCell ref="BG30:BK30"/>
    <mergeCell ref="BL30:BM30"/>
    <mergeCell ref="AO32:AT32"/>
    <mergeCell ref="BN30:BP30"/>
    <mergeCell ref="BQ30:BS30"/>
    <mergeCell ref="BT30:BY30"/>
    <mergeCell ref="BN28:BP28"/>
    <mergeCell ref="BQ28:BS28"/>
    <mergeCell ref="BT28:BY28"/>
    <mergeCell ref="AO29:AT29"/>
    <mergeCell ref="AU29:AX29"/>
    <mergeCell ref="AY29:BF29"/>
    <mergeCell ref="BG29:BK29"/>
    <mergeCell ref="BL29:BM29"/>
    <mergeCell ref="BN29:BP29"/>
    <mergeCell ref="BQ29:BS29"/>
    <mergeCell ref="BT29:BY29"/>
    <mergeCell ref="BL32:BM32"/>
    <mergeCell ref="BN32:BP32"/>
    <mergeCell ref="BQ32:BS32"/>
    <mergeCell ref="AU31:AX31"/>
    <mergeCell ref="AY31:BF31"/>
    <mergeCell ref="BG31:BK31"/>
    <mergeCell ref="BL31:BM31"/>
    <mergeCell ref="BN31:BP31"/>
    <mergeCell ref="BQ31:BS31"/>
    <mergeCell ref="AU34:AX34"/>
    <mergeCell ref="AY34:BF34"/>
    <mergeCell ref="BG34:BK34"/>
    <mergeCell ref="BL34:BM34"/>
    <mergeCell ref="BN34:BP34"/>
    <mergeCell ref="AO33:AT33"/>
    <mergeCell ref="AU33:AX33"/>
    <mergeCell ref="AY33:BF33"/>
    <mergeCell ref="BG33:BK33"/>
    <mergeCell ref="BL33:BM33"/>
    <mergeCell ref="BN33:BP33"/>
    <mergeCell ref="AO36:AT36"/>
    <mergeCell ref="AU36:AX36"/>
    <mergeCell ref="AY36:BF36"/>
    <mergeCell ref="BG36:BK36"/>
    <mergeCell ref="BL36:BM36"/>
    <mergeCell ref="BN36:BP36"/>
    <mergeCell ref="AO35:AT35"/>
    <mergeCell ref="AU35:AX35"/>
    <mergeCell ref="AY35:BF35"/>
    <mergeCell ref="BG35:BK35"/>
    <mergeCell ref="BL35:BM35"/>
    <mergeCell ref="BN35:BP35"/>
    <mergeCell ref="AO38:AT38"/>
    <mergeCell ref="AU38:AX38"/>
    <mergeCell ref="AY38:BF38"/>
    <mergeCell ref="BG38:BK38"/>
    <mergeCell ref="BL38:BM38"/>
    <mergeCell ref="BN38:BP38"/>
    <mergeCell ref="AO37:AT37"/>
    <mergeCell ref="AU37:AX37"/>
    <mergeCell ref="AY37:BF37"/>
    <mergeCell ref="BG37:BK37"/>
    <mergeCell ref="BL37:BM37"/>
    <mergeCell ref="BN37:BP37"/>
    <mergeCell ref="AO40:AT40"/>
    <mergeCell ref="AU40:AX40"/>
    <mergeCell ref="AY40:BF40"/>
    <mergeCell ref="BG40:BK40"/>
    <mergeCell ref="BL40:BM40"/>
    <mergeCell ref="BN40:BP40"/>
    <mergeCell ref="BQ40:BS40"/>
    <mergeCell ref="BT40:BY40"/>
    <mergeCell ref="AO39:AT39"/>
    <mergeCell ref="AU39:AX39"/>
    <mergeCell ref="AY39:BF39"/>
    <mergeCell ref="BG39:BK39"/>
    <mergeCell ref="BL39:BM39"/>
    <mergeCell ref="BN39:BP39"/>
    <mergeCell ref="BQ39:BS39"/>
    <mergeCell ref="BT39:BY39"/>
    <mergeCell ref="BQ37:BS37"/>
    <mergeCell ref="BT37:BY37"/>
    <mergeCell ref="BQ35:BS35"/>
    <mergeCell ref="AU41:AX41"/>
    <mergeCell ref="AY41:BF41"/>
    <mergeCell ref="BG41:BK41"/>
    <mergeCell ref="BL41:BM41"/>
    <mergeCell ref="BN41:BP41"/>
    <mergeCell ref="AO43:AT43"/>
    <mergeCell ref="AU43:AX43"/>
    <mergeCell ref="AY43:BF43"/>
    <mergeCell ref="BG43:BK43"/>
    <mergeCell ref="BL43:BM43"/>
    <mergeCell ref="BN43:BP43"/>
    <mergeCell ref="BQ41:BS41"/>
    <mergeCell ref="BT41:BY41"/>
    <mergeCell ref="AO42:AT42"/>
    <mergeCell ref="AU42:AX42"/>
    <mergeCell ref="AY42:BF42"/>
    <mergeCell ref="BG42:BK42"/>
    <mergeCell ref="BL42:BM42"/>
    <mergeCell ref="BN42:BP42"/>
    <mergeCell ref="BQ42:BS42"/>
    <mergeCell ref="BT42:BY42"/>
    <mergeCell ref="AO41:AT41"/>
    <mergeCell ref="BQ43:BS43"/>
    <mergeCell ref="BT43:BY43"/>
    <mergeCell ref="BT35:BY35"/>
    <mergeCell ref="BQ33:BS33"/>
    <mergeCell ref="BT33:BY33"/>
    <mergeCell ref="BT31:BY31"/>
    <mergeCell ref="BQ38:BS38"/>
    <mergeCell ref="BT38:BY38"/>
    <mergeCell ref="BQ36:BS36"/>
    <mergeCell ref="BT36:BY36"/>
    <mergeCell ref="BQ34:BS34"/>
    <mergeCell ref="BT34:BY34"/>
    <mergeCell ref="BT32:BY32"/>
    <mergeCell ref="CB22:CE22"/>
    <mergeCell ref="CB4:CE4"/>
    <mergeCell ref="CB14:CE14"/>
    <mergeCell ref="CB15:CE15"/>
    <mergeCell ref="CB16:CE16"/>
    <mergeCell ref="CB17:CE17"/>
    <mergeCell ref="CB18:CE18"/>
    <mergeCell ref="CB19:CE19"/>
    <mergeCell ref="CB5:CE5"/>
    <mergeCell ref="CB7:CE7"/>
    <mergeCell ref="CB8:CE8"/>
    <mergeCell ref="CB9:CE9"/>
    <mergeCell ref="CB10:CE10"/>
    <mergeCell ref="CB11:CE11"/>
    <mergeCell ref="CB12:CE12"/>
    <mergeCell ref="CB13:CE13"/>
    <mergeCell ref="CB20:CE20"/>
    <mergeCell ref="CB21:CE21"/>
  </mergeCells>
  <dataValidations disablePrompts="1" count="1">
    <dataValidation type="list" allowBlank="1" showInputMessage="1" showErrorMessage="1" sqref="X4:Y4 AC6 BK4:BL4 BP6 X25:Y25 AC27 BK25:BL25 BP27">
      <formula1>"No, Yes"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44"/>
  <sheetViews>
    <sheetView showGridLines="0" tabSelected="1" workbookViewId="0">
      <selection activeCell="B10" sqref="B10"/>
    </sheetView>
  </sheetViews>
  <sheetFormatPr defaultColWidth="0" defaultRowHeight="15" zeroHeight="1"/>
  <cols>
    <col min="1" max="1" width="3" customWidth="1"/>
    <col min="2" max="2" width="17.140625" customWidth="1"/>
    <col min="3" max="3" width="13.28515625" customWidth="1"/>
    <col min="4" max="4" width="12.5703125" customWidth="1"/>
    <col min="5" max="9" width="9.140625" customWidth="1"/>
    <col min="10" max="10" width="2.85546875" customWidth="1"/>
    <col min="11" max="16384" width="9.140625" hidden="1"/>
  </cols>
  <sheetData>
    <row r="1" spans="1:10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15" customHeight="1">
      <c r="A2" s="12"/>
      <c r="B2" s="90" t="s">
        <v>14</v>
      </c>
      <c r="C2" s="131" t="s">
        <v>25</v>
      </c>
      <c r="D2" s="132" t="s">
        <v>20</v>
      </c>
      <c r="E2" s="132" t="s">
        <v>21</v>
      </c>
      <c r="F2" s="132"/>
      <c r="G2" s="132"/>
      <c r="H2" s="132"/>
      <c r="I2" s="132"/>
      <c r="J2" s="12"/>
    </row>
    <row r="3" spans="1:10">
      <c r="A3" s="12"/>
      <c r="B3" s="90"/>
      <c r="C3" s="90"/>
      <c r="D3" s="132"/>
      <c r="E3" s="132"/>
      <c r="F3" s="132"/>
      <c r="G3" s="132"/>
      <c r="H3" s="132"/>
      <c r="I3" s="132"/>
      <c r="J3" s="12"/>
    </row>
    <row r="4" spans="1:10">
      <c r="A4" s="12"/>
      <c r="B4" s="90"/>
      <c r="C4" s="90"/>
      <c r="D4" s="132"/>
      <c r="E4" s="1" t="s">
        <v>24</v>
      </c>
      <c r="F4" s="1" t="s">
        <v>23</v>
      </c>
      <c r="G4" s="1" t="s">
        <v>22</v>
      </c>
      <c r="H4" s="1" t="s">
        <v>77</v>
      </c>
      <c r="I4" s="9" t="s">
        <v>74</v>
      </c>
      <c r="J4" s="12"/>
    </row>
    <row r="5" spans="1:10">
      <c r="A5" s="12"/>
      <c r="B5" s="2"/>
      <c r="C5" s="3"/>
      <c r="D5" s="3"/>
      <c r="E5" s="3"/>
      <c r="F5" s="3"/>
      <c r="G5" s="3"/>
      <c r="H5" s="3"/>
      <c r="I5" s="8"/>
      <c r="J5" s="12"/>
    </row>
    <row r="6" spans="1:10">
      <c r="A6" s="12"/>
      <c r="B6" s="2" t="s">
        <v>44</v>
      </c>
      <c r="C6" s="3">
        <v>2.5</v>
      </c>
      <c r="D6" s="3">
        <v>85</v>
      </c>
      <c r="E6" s="4">
        <v>0</v>
      </c>
      <c r="F6" s="4">
        <v>0.1</v>
      </c>
      <c r="G6" s="4">
        <v>0.25</v>
      </c>
      <c r="H6" s="4">
        <v>0.5</v>
      </c>
      <c r="I6" s="4">
        <v>0.5</v>
      </c>
      <c r="J6" s="12"/>
    </row>
    <row r="7" spans="1:10">
      <c r="A7" s="12"/>
      <c r="B7" s="2" t="s">
        <v>5</v>
      </c>
      <c r="C7" s="3">
        <v>2.5</v>
      </c>
      <c r="D7" s="3">
        <v>70</v>
      </c>
      <c r="E7" s="4">
        <v>0</v>
      </c>
      <c r="F7" s="4">
        <v>0.1</v>
      </c>
      <c r="G7" s="4">
        <v>0.25</v>
      </c>
      <c r="H7" s="4">
        <v>0.5</v>
      </c>
      <c r="I7" s="4">
        <v>0.5</v>
      </c>
      <c r="J7" s="12"/>
    </row>
    <row r="8" spans="1:10">
      <c r="A8" s="12"/>
      <c r="B8" s="2" t="s">
        <v>49</v>
      </c>
      <c r="C8" s="3">
        <v>2.5</v>
      </c>
      <c r="D8" s="3">
        <v>100</v>
      </c>
      <c r="E8" s="4">
        <v>0</v>
      </c>
      <c r="F8" s="4">
        <v>0.1</v>
      </c>
      <c r="G8" s="4">
        <v>0.25</v>
      </c>
      <c r="H8" s="4">
        <v>0.5</v>
      </c>
      <c r="I8" s="4">
        <v>0.5</v>
      </c>
      <c r="J8" s="12"/>
    </row>
    <row r="9" spans="1:10">
      <c r="A9" s="12"/>
      <c r="B9" s="2" t="s">
        <v>4</v>
      </c>
      <c r="C9" s="3">
        <v>2.5</v>
      </c>
      <c r="D9" s="3">
        <v>64</v>
      </c>
      <c r="E9" s="4">
        <v>0</v>
      </c>
      <c r="F9" s="4">
        <v>0.1</v>
      </c>
      <c r="G9" s="4">
        <v>0.25</v>
      </c>
      <c r="H9" s="4">
        <v>0.5</v>
      </c>
      <c r="I9" s="4">
        <v>0.5</v>
      </c>
      <c r="J9" s="12"/>
    </row>
    <row r="10" spans="1:10">
      <c r="A10" s="12"/>
      <c r="B10" s="2" t="s">
        <v>51</v>
      </c>
      <c r="C10" s="3">
        <v>2.5</v>
      </c>
      <c r="D10" s="3">
        <v>70</v>
      </c>
      <c r="E10" s="4">
        <v>0</v>
      </c>
      <c r="F10" s="4">
        <v>0.1</v>
      </c>
      <c r="G10" s="4">
        <v>0.25</v>
      </c>
      <c r="H10" s="4">
        <v>0.5</v>
      </c>
      <c r="I10" s="4">
        <v>0.5</v>
      </c>
      <c r="J10" s="12"/>
    </row>
    <row r="11" spans="1:10">
      <c r="A11" s="12"/>
      <c r="B11" s="2" t="s">
        <v>52</v>
      </c>
      <c r="C11" s="3">
        <v>2.5</v>
      </c>
      <c r="D11" s="3">
        <v>70</v>
      </c>
      <c r="E11" s="4">
        <v>0</v>
      </c>
      <c r="F11" s="4">
        <v>0.1</v>
      </c>
      <c r="G11" s="4">
        <v>0.25</v>
      </c>
      <c r="H11" s="4">
        <v>0.5</v>
      </c>
      <c r="I11" s="4">
        <v>0.5</v>
      </c>
      <c r="J11" s="12"/>
    </row>
    <row r="12" spans="1:10">
      <c r="A12" s="12"/>
      <c r="B12" s="2" t="s">
        <v>2</v>
      </c>
      <c r="C12" s="3">
        <v>2.5</v>
      </c>
      <c r="D12" s="3">
        <v>60</v>
      </c>
      <c r="E12" s="4">
        <v>0</v>
      </c>
      <c r="F12" s="4">
        <v>0.1</v>
      </c>
      <c r="G12" s="4">
        <v>0.25</v>
      </c>
      <c r="H12" s="4">
        <v>0.5</v>
      </c>
      <c r="I12" s="4">
        <v>0.5</v>
      </c>
      <c r="J12" s="12"/>
    </row>
    <row r="13" spans="1:10">
      <c r="A13" s="12"/>
      <c r="B13" s="2" t="s">
        <v>6</v>
      </c>
      <c r="C13" s="3">
        <v>2.5</v>
      </c>
      <c r="D13" s="3">
        <v>100</v>
      </c>
      <c r="E13" s="4">
        <v>0</v>
      </c>
      <c r="F13" s="4">
        <v>0.1</v>
      </c>
      <c r="G13" s="4">
        <v>0.25</v>
      </c>
      <c r="H13" s="4">
        <v>0.5</v>
      </c>
      <c r="I13" s="4">
        <v>0.5</v>
      </c>
      <c r="J13" s="12"/>
    </row>
    <row r="14" spans="1:10">
      <c r="A14" s="12"/>
      <c r="B14" s="2" t="s">
        <v>66</v>
      </c>
      <c r="C14" s="3">
        <v>2.5</v>
      </c>
      <c r="D14" s="3">
        <v>45</v>
      </c>
      <c r="E14" s="4">
        <v>0</v>
      </c>
      <c r="F14" s="4">
        <v>0.1</v>
      </c>
      <c r="G14" s="4">
        <v>0.25</v>
      </c>
      <c r="H14" s="4">
        <v>0.5</v>
      </c>
      <c r="I14" s="4">
        <v>0.5</v>
      </c>
      <c r="J14" s="12"/>
    </row>
    <row r="15" spans="1:10">
      <c r="A15" s="12"/>
      <c r="B15" s="2" t="s">
        <v>67</v>
      </c>
      <c r="C15" s="3">
        <v>2.5</v>
      </c>
      <c r="D15" s="3">
        <v>45</v>
      </c>
      <c r="E15" s="4">
        <v>0</v>
      </c>
      <c r="F15" s="4">
        <v>0.1</v>
      </c>
      <c r="G15" s="4">
        <v>0.25</v>
      </c>
      <c r="H15" s="4">
        <v>0.5</v>
      </c>
      <c r="I15" s="4">
        <v>0.5</v>
      </c>
      <c r="J15" s="12"/>
    </row>
    <row r="16" spans="1:10">
      <c r="A16" s="12"/>
      <c r="B16" s="2" t="s">
        <v>7</v>
      </c>
      <c r="C16" s="3">
        <v>2.5</v>
      </c>
      <c r="D16" s="3">
        <v>70</v>
      </c>
      <c r="E16" s="4">
        <v>0</v>
      </c>
      <c r="F16" s="4">
        <v>0.1</v>
      </c>
      <c r="G16" s="4">
        <v>0.25</v>
      </c>
      <c r="H16" s="4">
        <v>0.5</v>
      </c>
      <c r="I16" s="4">
        <v>0.5</v>
      </c>
      <c r="J16" s="12"/>
    </row>
    <row r="17" spans="1:10">
      <c r="A17" s="12"/>
      <c r="B17" s="2" t="s">
        <v>8</v>
      </c>
      <c r="C17" s="3">
        <v>2.5</v>
      </c>
      <c r="D17" s="3">
        <v>54</v>
      </c>
      <c r="E17" s="4">
        <v>0</v>
      </c>
      <c r="F17" s="4">
        <v>0</v>
      </c>
      <c r="G17" s="4">
        <v>0.25</v>
      </c>
      <c r="H17" s="4">
        <v>0.25</v>
      </c>
      <c r="I17" s="4">
        <v>0.5</v>
      </c>
      <c r="J17" s="12"/>
    </row>
    <row r="18" spans="1:10">
      <c r="A18" s="12"/>
      <c r="B18" s="2" t="s">
        <v>3</v>
      </c>
      <c r="C18" s="3">
        <v>2.5</v>
      </c>
      <c r="D18" s="3">
        <v>70</v>
      </c>
      <c r="E18" s="4">
        <v>0</v>
      </c>
      <c r="F18" s="4">
        <v>0.1</v>
      </c>
      <c r="G18" s="4">
        <v>0.25</v>
      </c>
      <c r="H18" s="4">
        <v>0.5</v>
      </c>
      <c r="I18" s="4">
        <v>0.5</v>
      </c>
      <c r="J18" s="12"/>
    </row>
    <row r="19" spans="1:10">
      <c r="A19" s="12"/>
      <c r="B19" s="2" t="s">
        <v>9</v>
      </c>
      <c r="C19" s="3">
        <v>2.5</v>
      </c>
      <c r="D19" s="3">
        <v>100</v>
      </c>
      <c r="E19" s="4">
        <v>0</v>
      </c>
      <c r="F19" s="4">
        <v>0.1</v>
      </c>
      <c r="G19" s="4">
        <v>0.25</v>
      </c>
      <c r="H19" s="4">
        <v>0.5</v>
      </c>
      <c r="I19" s="4">
        <v>0.5</v>
      </c>
      <c r="J19" s="12"/>
    </row>
    <row r="20" spans="1:10">
      <c r="A20" s="12"/>
      <c r="B20" s="2" t="s">
        <v>10</v>
      </c>
      <c r="C20" s="3">
        <v>2.5</v>
      </c>
      <c r="D20" s="3">
        <v>70</v>
      </c>
      <c r="E20" s="4">
        <v>0</v>
      </c>
      <c r="F20" s="4">
        <v>0.1</v>
      </c>
      <c r="G20" s="4">
        <v>0.25</v>
      </c>
      <c r="H20" s="4">
        <v>0.5</v>
      </c>
      <c r="I20" s="4">
        <v>0.5</v>
      </c>
      <c r="J20" s="12"/>
    </row>
    <row r="21" spans="1:10">
      <c r="A21" s="12"/>
      <c r="B21" s="2" t="s">
        <v>11</v>
      </c>
      <c r="C21" s="3">
        <v>2.5</v>
      </c>
      <c r="D21" s="3" t="s">
        <v>12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2"/>
    </row>
    <row r="22" spans="1:10">
      <c r="A22" s="12"/>
      <c r="B22" s="2" t="s">
        <v>45</v>
      </c>
      <c r="C22" s="3">
        <v>2.5</v>
      </c>
      <c r="D22" s="3" t="s">
        <v>47</v>
      </c>
      <c r="E22" s="4">
        <v>0</v>
      </c>
      <c r="F22" s="4">
        <v>0</v>
      </c>
      <c r="G22" s="4">
        <v>0.5</v>
      </c>
      <c r="H22" s="4">
        <v>1</v>
      </c>
      <c r="I22" s="4">
        <v>1</v>
      </c>
      <c r="J22" s="12"/>
    </row>
    <row r="23" spans="1:10">
      <c r="A23" s="12"/>
      <c r="B23" s="2" t="s">
        <v>46</v>
      </c>
      <c r="C23" s="3">
        <v>2.5</v>
      </c>
      <c r="D23" s="3" t="s">
        <v>12</v>
      </c>
      <c r="E23" s="4">
        <v>0</v>
      </c>
      <c r="F23" s="4">
        <v>0</v>
      </c>
      <c r="G23" s="4">
        <v>0.25</v>
      </c>
      <c r="H23" s="4">
        <v>0.5</v>
      </c>
      <c r="I23" s="4">
        <v>0.5</v>
      </c>
      <c r="J23" s="12"/>
    </row>
    <row r="24" spans="1:10">
      <c r="A24" s="12"/>
      <c r="B24" s="2" t="s">
        <v>18</v>
      </c>
      <c r="C24" s="3">
        <v>2.5</v>
      </c>
      <c r="D24" s="3">
        <v>54</v>
      </c>
      <c r="E24" s="4">
        <v>0</v>
      </c>
      <c r="F24" s="4">
        <v>0.1</v>
      </c>
      <c r="G24" s="4">
        <v>0.25</v>
      </c>
      <c r="H24" s="4">
        <v>0.5</v>
      </c>
      <c r="I24" s="4">
        <v>0.5</v>
      </c>
      <c r="J24" s="12"/>
    </row>
    <row r="25" spans="1:10">
      <c r="A25" s="12"/>
      <c r="B25" s="2" t="s">
        <v>53</v>
      </c>
      <c r="C25" s="3">
        <v>2.5</v>
      </c>
      <c r="D25" s="3">
        <v>54</v>
      </c>
      <c r="E25" s="4">
        <v>0</v>
      </c>
      <c r="F25" s="4">
        <v>0.1</v>
      </c>
      <c r="G25" s="4">
        <v>0.25</v>
      </c>
      <c r="H25" s="4">
        <v>0.5</v>
      </c>
      <c r="I25" s="4">
        <v>0.5</v>
      </c>
      <c r="J25" s="12"/>
    </row>
    <row r="26" spans="1:10">
      <c r="A26" s="12"/>
      <c r="B26" s="2" t="s">
        <v>54</v>
      </c>
      <c r="C26" s="3">
        <v>2.5</v>
      </c>
      <c r="D26" s="3">
        <v>54</v>
      </c>
      <c r="E26" s="4">
        <v>0</v>
      </c>
      <c r="F26" s="4">
        <v>0.1</v>
      </c>
      <c r="G26" s="4">
        <v>0.25</v>
      </c>
      <c r="H26" s="4">
        <v>0.5</v>
      </c>
      <c r="I26" s="4">
        <v>0.5</v>
      </c>
      <c r="J26" s="12"/>
    </row>
    <row r="27" spans="1:10">
      <c r="A27" s="12"/>
      <c r="B27" s="2" t="s">
        <v>48</v>
      </c>
      <c r="C27" s="3">
        <v>2.5</v>
      </c>
      <c r="D27" s="3">
        <v>80</v>
      </c>
      <c r="E27" s="4">
        <v>0</v>
      </c>
      <c r="F27" s="4">
        <v>0.1</v>
      </c>
      <c r="G27" s="4">
        <v>0.25</v>
      </c>
      <c r="H27" s="4">
        <v>0.5</v>
      </c>
      <c r="I27" s="4">
        <v>0.5</v>
      </c>
      <c r="J27" s="12"/>
    </row>
    <row r="28" spans="1:10">
      <c r="A28" s="12"/>
      <c r="B28" s="2" t="s">
        <v>19</v>
      </c>
      <c r="C28" s="3">
        <v>2.5</v>
      </c>
      <c r="D28" s="3">
        <v>50</v>
      </c>
      <c r="E28" s="4">
        <v>0</v>
      </c>
      <c r="F28" s="4">
        <v>0.1</v>
      </c>
      <c r="G28" s="4">
        <v>0.25</v>
      </c>
      <c r="H28" s="4">
        <v>0.5</v>
      </c>
      <c r="I28" s="4">
        <v>0.5</v>
      </c>
      <c r="J28" s="12"/>
    </row>
    <row r="29" spans="1:10">
      <c r="A29" s="12"/>
      <c r="B29" s="2" t="s">
        <v>16</v>
      </c>
      <c r="C29" s="3">
        <v>2.5</v>
      </c>
      <c r="D29" s="3">
        <v>70</v>
      </c>
      <c r="E29" s="4">
        <v>0</v>
      </c>
      <c r="F29" s="4">
        <v>0.1</v>
      </c>
      <c r="G29" s="4">
        <v>0.25</v>
      </c>
      <c r="H29" s="4">
        <v>0.5</v>
      </c>
      <c r="I29" s="4">
        <v>0.5</v>
      </c>
      <c r="J29" s="12"/>
    </row>
    <row r="30" spans="1:10">
      <c r="A30" s="12"/>
      <c r="B30" s="2" t="s">
        <v>13</v>
      </c>
      <c r="C30" s="3">
        <v>2.5</v>
      </c>
      <c r="D30" s="3">
        <v>54</v>
      </c>
      <c r="E30" s="4">
        <v>0</v>
      </c>
      <c r="F30" s="4">
        <v>0</v>
      </c>
      <c r="G30" s="4">
        <v>0.25</v>
      </c>
      <c r="H30" s="4">
        <v>0.4</v>
      </c>
      <c r="I30" s="4">
        <v>0.5</v>
      </c>
      <c r="J30" s="12"/>
    </row>
    <row r="31" spans="1:10">
      <c r="A31" s="12"/>
      <c r="B31" s="2" t="s">
        <v>1</v>
      </c>
      <c r="C31" s="3">
        <v>2.5</v>
      </c>
      <c r="D31" s="3">
        <v>50</v>
      </c>
      <c r="E31" s="4">
        <v>0</v>
      </c>
      <c r="F31" s="4">
        <v>0.1</v>
      </c>
      <c r="G31" s="4">
        <v>0.25</v>
      </c>
      <c r="H31" s="4">
        <v>0.5</v>
      </c>
      <c r="I31" s="4">
        <v>0.5</v>
      </c>
      <c r="J31" s="12"/>
    </row>
    <row r="32" spans="1:10">
      <c r="A32" s="12"/>
      <c r="B32" s="2" t="s">
        <v>17</v>
      </c>
      <c r="C32" s="3">
        <v>2.5</v>
      </c>
      <c r="D32" s="3">
        <v>55</v>
      </c>
      <c r="E32" s="4">
        <v>0</v>
      </c>
      <c r="F32" s="4">
        <v>0.1</v>
      </c>
      <c r="G32" s="4">
        <v>0.25</v>
      </c>
      <c r="H32" s="4">
        <v>0.5</v>
      </c>
      <c r="I32" s="4">
        <v>0.5</v>
      </c>
      <c r="J32" s="12"/>
    </row>
    <row r="33" spans="1:11">
      <c r="A33" s="12"/>
      <c r="B33" s="2" t="s">
        <v>15</v>
      </c>
      <c r="C33" s="3">
        <v>2.5</v>
      </c>
      <c r="D33" s="3">
        <v>54</v>
      </c>
      <c r="E33" s="4">
        <v>0</v>
      </c>
      <c r="F33" s="4">
        <v>0</v>
      </c>
      <c r="G33" s="4">
        <v>0.25</v>
      </c>
      <c r="H33" s="4">
        <v>0.4</v>
      </c>
      <c r="I33" s="4">
        <v>0.5</v>
      </c>
      <c r="J33" s="12"/>
    </row>
    <row r="34" spans="1:11">
      <c r="A34" s="12"/>
      <c r="B34" s="2" t="s">
        <v>50</v>
      </c>
      <c r="C34" s="3">
        <v>2.5</v>
      </c>
      <c r="D34" s="3">
        <v>70</v>
      </c>
      <c r="E34" s="4">
        <v>0</v>
      </c>
      <c r="F34" s="4">
        <v>0.1</v>
      </c>
      <c r="G34" s="4">
        <v>0.25</v>
      </c>
      <c r="H34" s="4">
        <v>0.5</v>
      </c>
      <c r="I34" s="4">
        <v>0.5</v>
      </c>
      <c r="J34" s="12"/>
    </row>
    <row r="35" spans="1:11">
      <c r="A35" s="12"/>
      <c r="B35" s="2" t="s">
        <v>55</v>
      </c>
      <c r="C35" s="3">
        <v>2.5</v>
      </c>
      <c r="D35" s="3">
        <v>70</v>
      </c>
      <c r="E35" s="4">
        <v>0</v>
      </c>
      <c r="F35" s="4">
        <v>0.1</v>
      </c>
      <c r="G35" s="4">
        <v>0.25</v>
      </c>
      <c r="H35" s="4">
        <v>0.5</v>
      </c>
      <c r="I35" s="4">
        <v>0.5</v>
      </c>
      <c r="J35" s="12"/>
    </row>
    <row r="36" spans="1:11">
      <c r="A36" s="12"/>
      <c r="B36" s="11"/>
      <c r="C36" s="10">
        <v>2.5</v>
      </c>
      <c r="D36" s="10">
        <v>70</v>
      </c>
      <c r="E36" s="4">
        <v>0</v>
      </c>
      <c r="F36" s="4">
        <v>0.1</v>
      </c>
      <c r="G36" s="4">
        <v>0.25</v>
      </c>
      <c r="H36" s="4">
        <v>0.5</v>
      </c>
      <c r="I36" s="4">
        <v>0.5</v>
      </c>
      <c r="J36" s="12"/>
    </row>
    <row r="37" spans="1:11">
      <c r="A37" s="12"/>
      <c r="B37" s="2"/>
      <c r="C37" s="3">
        <v>2.5</v>
      </c>
      <c r="D37" s="3">
        <v>70</v>
      </c>
      <c r="E37" s="4">
        <v>0</v>
      </c>
      <c r="F37" s="4">
        <v>0.1</v>
      </c>
      <c r="G37" s="4">
        <v>0.25</v>
      </c>
      <c r="H37" s="4">
        <v>0.5</v>
      </c>
      <c r="I37" s="4">
        <v>0.5</v>
      </c>
      <c r="J37" s="12"/>
    </row>
    <row r="38" spans="1:11">
      <c r="A38" s="12"/>
      <c r="B38" s="2"/>
      <c r="C38" s="3">
        <v>2.5</v>
      </c>
      <c r="D38" s="3">
        <v>70</v>
      </c>
      <c r="E38" s="4">
        <v>0</v>
      </c>
      <c r="F38" s="4">
        <v>0.1</v>
      </c>
      <c r="G38" s="4">
        <v>0.25</v>
      </c>
      <c r="H38" s="4">
        <v>0.5</v>
      </c>
      <c r="I38" s="4">
        <v>0.5</v>
      </c>
      <c r="J38" s="12"/>
    </row>
    <row r="39" spans="1:11">
      <c r="A39" s="12"/>
      <c r="B39" s="2"/>
      <c r="C39" s="3">
        <v>2.5</v>
      </c>
      <c r="D39" s="3">
        <v>70</v>
      </c>
      <c r="E39" s="4">
        <v>0</v>
      </c>
      <c r="F39" s="4">
        <v>0.1</v>
      </c>
      <c r="G39" s="4">
        <v>0.25</v>
      </c>
      <c r="H39" s="4">
        <v>0.5</v>
      </c>
      <c r="I39" s="4">
        <v>0.5</v>
      </c>
      <c r="J39" s="12"/>
    </row>
    <row r="40" spans="1:11">
      <c r="A40" s="12"/>
      <c r="B40" s="2"/>
      <c r="C40" s="3">
        <v>2.5</v>
      </c>
      <c r="D40" s="3">
        <v>70</v>
      </c>
      <c r="E40" s="4">
        <v>0</v>
      </c>
      <c r="F40" s="4">
        <v>0.1</v>
      </c>
      <c r="G40" s="4">
        <v>0.25</v>
      </c>
      <c r="H40" s="4">
        <v>0.5</v>
      </c>
      <c r="I40" s="4">
        <v>0.5</v>
      </c>
      <c r="J40" s="12"/>
    </row>
    <row r="41" spans="1:11">
      <c r="A41" s="12"/>
      <c r="B41" s="12"/>
      <c r="C41" s="12"/>
      <c r="D41" s="12" t="s">
        <v>68</v>
      </c>
      <c r="E41" s="12"/>
      <c r="F41" s="12"/>
      <c r="G41" s="12"/>
      <c r="H41" s="12"/>
      <c r="I41" s="12"/>
      <c r="J41" s="12"/>
      <c r="K41" s="12"/>
    </row>
    <row r="42" spans="1:11" hidden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idden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idden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</sheetData>
  <sheetProtection sheet="1" objects="1" scenarios="1"/>
  <sortState ref="B5:H27">
    <sortCondition ref="B5"/>
  </sortState>
  <mergeCells count="4">
    <mergeCell ref="B2:B4"/>
    <mergeCell ref="C2:C4"/>
    <mergeCell ref="D2:D4"/>
    <mergeCell ref="E2:I3"/>
  </mergeCells>
  <pageMargins left="0.7" right="0.7" top="0.75" bottom="0.75" header="0.3" footer="0.3"/>
  <pageSetup orientation="portrait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C62"/>
  <sheetViews>
    <sheetView showGridLines="0" zoomScale="80" zoomScaleNormal="80" workbookViewId="0"/>
  </sheetViews>
  <sheetFormatPr defaultColWidth="0" defaultRowHeight="15" zeroHeight="1"/>
  <cols>
    <col min="1" max="1" width="2.85546875" customWidth="1"/>
    <col min="2" max="28" width="9.140625" customWidth="1"/>
    <col min="29" max="29" width="2.85546875" customWidth="1"/>
    <col min="30" max="16384" width="9.140625" hidden="1"/>
  </cols>
  <sheetData>
    <row r="1" spans="2:2">
      <c r="B1" t="s">
        <v>57</v>
      </c>
    </row>
    <row r="2" spans="2:2"/>
    <row r="3" spans="2:2"/>
    <row r="4" spans="2:2"/>
    <row r="5" spans="2:2"/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:2"/>
    <row r="18" spans="2:2"/>
    <row r="19" spans="2:2"/>
    <row r="20" spans="2:2"/>
    <row r="21" spans="2:2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>
      <c r="B32" s="5" t="s">
        <v>58</v>
      </c>
    </row>
    <row r="33" spans="2:2">
      <c r="B33" s="6" t="s">
        <v>59</v>
      </c>
    </row>
    <row r="34" spans="2:2">
      <c r="B34" t="s">
        <v>62</v>
      </c>
    </row>
    <row r="35" spans="2:2">
      <c r="B35" s="7" t="s">
        <v>63</v>
      </c>
    </row>
    <row r="36" spans="2:2">
      <c r="B36" s="5" t="s">
        <v>60</v>
      </c>
    </row>
    <row r="37" spans="2:2">
      <c r="B37" s="6" t="s">
        <v>61</v>
      </c>
    </row>
    <row r="38" spans="2:2">
      <c r="B38" t="s">
        <v>64</v>
      </c>
    </row>
    <row r="39" spans="2:2">
      <c r="B39" s="7" t="s">
        <v>65</v>
      </c>
    </row>
    <row r="40" spans="2:2"/>
    <row r="41" spans="2:2"/>
    <row r="42" spans="2:2"/>
    <row r="43" spans="2:2"/>
    <row r="44" spans="2:2"/>
    <row r="45" spans="2:2"/>
    <row r="46" spans="2:2"/>
    <row r="47" spans="2:2"/>
    <row r="48" spans="2:2"/>
    <row r="49"/>
    <row r="50"/>
    <row r="51"/>
    <row r="52"/>
    <row r="53"/>
    <row r="54"/>
    <row r="55"/>
    <row r="56"/>
    <row r="57"/>
    <row r="58"/>
    <row r="59"/>
    <row r="60"/>
    <row r="61"/>
    <row r="62"/>
  </sheetData>
  <sheetProtection sheet="1" objects="1" scenarios="1"/>
  <hyperlinks>
    <hyperlink ref="B33" r:id="rId1"/>
    <hyperlink ref="B35" r:id="rId2"/>
    <hyperlink ref="B37" r:id="rId3"/>
    <hyperlink ref="B39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 ReTx</vt:lpstr>
      <vt:lpstr>Additional Previous Plans</vt:lpstr>
      <vt:lpstr>OAR</vt:lpstr>
      <vt:lpstr>Hm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2024-08-21T15:37:20Z</dcterms:modified>
</cp:coreProperties>
</file>